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JUDITH\INDICADORES 2021\"/>
    </mc:Choice>
  </mc:AlternateContent>
  <xr:revisionPtr revIDLastSave="0" documentId="8_{594D38AF-20CA-4A18-AF38-9EAC8DF4FE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K17" i="2"/>
  <c r="J17" i="2"/>
  <c r="I17" i="2"/>
  <c r="H17" i="2"/>
  <c r="G17" i="2"/>
  <c r="F17" i="2"/>
  <c r="E17" i="2"/>
  <c r="O15" i="2"/>
  <c r="N15" i="2"/>
  <c r="M15" i="2"/>
  <c r="L15" i="2"/>
  <c r="B15" i="2"/>
  <c r="O14" i="2"/>
  <c r="O17" i="2" s="1"/>
  <c r="N14" i="2"/>
  <c r="M14" i="2"/>
  <c r="M17" i="2" s="1"/>
  <c r="L14" i="2"/>
  <c r="B14" i="2"/>
  <c r="C6" i="2"/>
  <c r="N17" i="2" l="1"/>
  <c r="K22" i="2" s="1"/>
  <c r="H22" i="2"/>
  <c r="L17" i="2"/>
  <c r="I22" i="2"/>
  <c r="J22" i="2"/>
</calcChain>
</file>

<file path=xl/sharedStrings.xml><?xml version="1.0" encoding="utf-8"?>
<sst xmlns="http://schemas.openxmlformats.org/spreadsheetml/2006/main" count="246" uniqueCount="208">
  <si>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</si>
  <si>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</si>
  <si>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</si>
  <si>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</si>
  <si>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</si>
  <si>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</si>
  <si>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10. Lograr una ejecución eficaz y oportuna del presupuesto asignado a la entidad, con un óptimo nivel de giros.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</si>
  <si>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</si>
  <si>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</si>
  <si>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</si>
  <si>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</si>
  <si>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</si>
  <si>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Oportunidad en la ejecución presupuestal de inversión</t>
  </si>
  <si>
    <t>Objetivo del indicador: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</si>
  <si>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</si>
  <si>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Tipo:</t>
  </si>
  <si>
    <t>De eficacia</t>
  </si>
  <si>
    <t>Tendencia</t>
  </si>
  <si>
    <t>Línea base:</t>
  </si>
  <si>
    <t>Fórmula:</t>
  </si>
  <si>
    <t>Numerador
Denominador</t>
  </si>
  <si>
    <t>Presupuesto de inversión comprometido en la fecha programada en el PAA</t>
  </si>
  <si>
    <t>x 100</t>
  </si>
  <si>
    <t>Denominador</t>
  </si>
  <si>
    <t>Presupuesto de inversión programado en el periodo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</si>
  <si>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</si>
  <si>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</si>
  <si>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</si>
  <si>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</si>
  <si>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</si>
  <si>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</si>
  <si>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</si>
  <si>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</si>
  <si>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Sandra Patricia Peñuela Arias , profesional Especialziado  Oficina Asesora de Planeación</t>
  </si>
  <si>
    <t>Revisó:</t>
  </si>
  <si>
    <t>Judith Borda, profesional Oficina Asesora de Planeación</t>
  </si>
  <si>
    <t>Aprobó:</t>
  </si>
  <si>
    <t xml:space="preserve">Gloria Veronica Zambrano Ocampo, jefe Oficina Asesora de Planeación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</si>
  <si>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</si>
  <si>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</si>
  <si>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</si>
  <si>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</si>
  <si>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</si>
  <si>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</si>
  <si>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</si>
  <si>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Bogdata Plan Anual de Adquisiciones - Plan Anual de Adquisiciones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</si>
  <si>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</si>
  <si>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</si>
  <si>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</si>
  <si>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</si>
  <si>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</si>
  <si>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</si>
  <si>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</si>
  <si>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</si>
  <si>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</si>
  <si>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</si>
  <si>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</si>
  <si>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</si>
  <si>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</si>
  <si>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</si>
  <si>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</si>
  <si>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</si>
  <si>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Recursos de inversión con Certificado de Registro Presupuestal -CRP-, expedido en el mes programado en el Plan Anual de Adquisiciones</t>
  </si>
  <si>
    <t>$3.557.891.665</t>
  </si>
  <si>
    <t>Recursos de inversión programados por meses en el Plan Anual de Adquisiciones</t>
  </si>
  <si>
    <t>$3.199.621.480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</si>
  <si>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</si>
  <si>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</si>
  <si>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</si>
  <si>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</si>
  <si>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</si>
  <si>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</si>
  <si>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</si>
  <si>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</si>
  <si>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</si>
  <si>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</si>
  <si>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</si>
  <si>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</si>
  <si>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</si>
  <si>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</si>
  <si>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</si>
  <si>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Mediante reuniones de seguimiento la OAJ ha venido realizando mesas de conciliación, donde  las áreas replantean  sus  tres  de incio, proceso y contratación en el  PAA. Al 30 de marzo la entidad habian programado 254 procesos de los cuales se suscribieron 199.</t>
  </si>
  <si>
    <t>Trimestre II:</t>
  </si>
  <si>
    <t>Para el segundo trimestre  la entidad logro alcanzar una oportunidad del 86%,  se  tenia programado contratar  332 procesos  y suscribio 287, este proceso viene tomando una nueva dinamica  por los procesos de reprogramaciones que viene realizando la OAJ al inicio de cada mes, esto a permitido que las áreas sean mas juiciosas con sus fechas de inicio, proceso y contratación.</t>
  </si>
  <si>
    <t>Trimestre III:</t>
  </si>
  <si>
    <t xml:space="preserve">Para el tercer trimeste  la entidad tenia programado 95 procesos contractuales, 87 por la Unidad E 01 y 8 por la Unidad E 02 de los cuales se suscribieron 93, 65 por la Unidad E 01 y 8 por la Unidad E 02,  lo que representa un cumplimiento de la aportunidad del 97%  en el trimestre,. Es importatne tener  en cuenta que  desde la OAJ se realizarn procesos de reprogramación mensual que  han permitido a las áreas  realizar una tarea mas eficiente de su planeación. Al incio del trimeste  entro en funcionamiento  la unidad ejecutora 02 , su programación inicial fuel alta pero por temas de convocatorias se fueron replanteando, de alli que en el mes de julio la unidad 02   haya afectado el indicador llegando a  critico, indicador que se supero con los ajustes de la progamación inicial, </t>
  </si>
  <si>
    <t>Trimestre IV:</t>
  </si>
  <si>
    <t>Al 31 de diciembre la entidad tenia programado a través de la Unidad ejecutora  No1,  realizar  85 procesos contractuales de los cuales  suscribio 68 lo que equivale a una oportunidad del 80% en la ejecución de lo programado, por  parte de la Unidad Ejecutora No.2- Fondetur se  tenia programado para el mes de diciembre comprometer los recursos asociados a  5 procesos, de los cuales suscribio  10, dentro de este proceso se  reconocierosn a través de resoluciones de entrega de incentivos y estimulos a los ganadores de las convocatorias. Parte de los recursos recibidos en el mes de octubre  $ 621 millones de los  fondos de desarrollo local  no se logro ejecutar, pero se  se reintegraran al presupuesto a través de recursos de balance segun indicaciones de la SDH por estar asociados a convenio suscrito entre las partes.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</si>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</sst>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$]#,##0"/>
    <numFmt numFmtId="166" formatCode="d\.m"/>
  </numFmts>
  <fonts count="21">
    <font>
      <sz val="12"/>
      <color theme="1"/>
      <name val="Arial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&quot;Times New Roman&quot;"/>
    </font>
    <font>
      <sz val="12"/>
      <name val="Arial"/>
      <family val="2"/>
    </font>
    <font>
      <sz val="14"/>
      <color rgb="FF000000"/>
      <name val="&quot;Times New Roman&quot;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A5A5A5"/>
      <name val="Times New Roman"/>
      <family val="1"/>
    </font>
    <font>
      <sz val="11"/>
      <color rgb="FFA5A5A5"/>
      <name val="&quot;Times New Roman&quot;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&quot;Times New Roman&quot;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1" fillId="4" borderId="0" xfId="0" applyFont="1" applyFill="1" applyAlignment="1"/>
    <xf numFmtId="0" fontId="12" fillId="4" borderId="24" xfId="0" applyFont="1" applyFill="1" applyBorder="1" applyAlignment="1"/>
    <xf numFmtId="0" fontId="13" fillId="3" borderId="25" xfId="0" applyFont="1" applyFill="1" applyBorder="1"/>
    <xf numFmtId="0" fontId="10" fillId="3" borderId="26" xfId="0" applyFont="1" applyFill="1" applyBorder="1" applyAlignment="1">
      <alignment horizontal="left"/>
    </xf>
    <xf numFmtId="0" fontId="11" fillId="4" borderId="27" xfId="0" applyFont="1" applyFill="1" applyBorder="1" applyAlignment="1"/>
    <xf numFmtId="0" fontId="12" fillId="4" borderId="28" xfId="0" applyFont="1" applyFill="1" applyBorder="1" applyAlignment="1"/>
    <xf numFmtId="0" fontId="13" fillId="3" borderId="29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9" fillId="0" borderId="5" xfId="0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center" wrapText="1"/>
    </xf>
    <xf numFmtId="0" fontId="6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4" xfId="0" applyFont="1" applyBorder="1"/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6" xfId="0" applyFont="1" applyBorder="1"/>
    <xf numFmtId="0" fontId="6" fillId="3" borderId="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/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7" fillId="3" borderId="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/>
    </xf>
    <xf numFmtId="0" fontId="4" fillId="0" borderId="32" xfId="0" applyFont="1" applyBorder="1"/>
    <xf numFmtId="0" fontId="4" fillId="0" borderId="31" xfId="0" applyFont="1" applyBorder="1"/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5" borderId="30" xfId="0" applyFont="1" applyFill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4" fillId="0" borderId="38" xfId="0" applyFont="1" applyBorder="1"/>
    <xf numFmtId="0" fontId="6" fillId="5" borderId="40" xfId="0" applyFont="1" applyFill="1" applyBorder="1" applyAlignment="1">
      <alignment horizontal="center"/>
    </xf>
    <xf numFmtId="0" fontId="4" fillId="0" borderId="41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" cy="23812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5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29.33203125" customWidth="1"/>
    <col min="6" max="6" width="25.33203125" customWidth="1"/>
    <col min="7" max="7" width="22.33203125" customWidth="1"/>
    <col min="8" max="8" width="22.21875" customWidth="1"/>
    <col min="9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09"/>
      <c r="C2" s="111" t="s">
        <v>0</v>
      </c>
      <c r="D2" s="112"/>
      <c r="E2" s="112"/>
      <c r="F2" s="98"/>
      <c r="G2" s="118" t="s">
        <v>1</v>
      </c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"/>
      <c r="B3" s="110"/>
      <c r="C3" s="113"/>
      <c r="D3" s="114"/>
      <c r="E3" s="114"/>
      <c r="F3" s="115"/>
      <c r="G3" s="118" t="s">
        <v>2</v>
      </c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1"/>
      <c r="B4" s="95"/>
      <c r="C4" s="116"/>
      <c r="D4" s="117"/>
      <c r="E4" s="117"/>
      <c r="F4" s="100"/>
      <c r="G4" s="118" t="s">
        <v>3</v>
      </c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" customHeight="1">
      <c r="A7" s="1"/>
      <c r="B7" s="9" t="s">
        <v>5</v>
      </c>
      <c r="C7" s="101" t="s">
        <v>6</v>
      </c>
      <c r="D7" s="102"/>
      <c r="E7" s="102"/>
      <c r="F7" s="102"/>
      <c r="G7" s="102"/>
      <c r="H7" s="10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2.5" customHeight="1">
      <c r="A8" s="1"/>
      <c r="B8" s="10" t="s">
        <v>7</v>
      </c>
      <c r="C8" s="11" t="s">
        <v>8</v>
      </c>
      <c r="D8" s="9" t="s">
        <v>9</v>
      </c>
      <c r="E8" s="104" t="s">
        <v>10</v>
      </c>
      <c r="F8" s="102"/>
      <c r="G8" s="102"/>
      <c r="H8" s="10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5" customHeight="1">
      <c r="A9" s="1"/>
      <c r="B9" s="12" t="s">
        <v>11</v>
      </c>
      <c r="C9" s="11" t="s">
        <v>12</v>
      </c>
      <c r="D9" s="9" t="s">
        <v>13</v>
      </c>
      <c r="E9" s="104" t="s">
        <v>14</v>
      </c>
      <c r="F9" s="102"/>
      <c r="G9" s="102"/>
      <c r="H9" s="10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08"/>
      <c r="F10" s="102"/>
      <c r="G10" s="102"/>
      <c r="H10" s="10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1"/>
      <c r="B11" s="92" t="s">
        <v>18</v>
      </c>
      <c r="C11" s="94">
        <v>0.96</v>
      </c>
      <c r="D11" s="96" t="s">
        <v>19</v>
      </c>
      <c r="E11" s="16" t="s">
        <v>20</v>
      </c>
      <c r="F11" s="97" t="s">
        <v>21</v>
      </c>
      <c r="G11" s="98"/>
      <c r="H11" s="99" t="s">
        <v>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93"/>
      <c r="C12" s="95"/>
      <c r="D12" s="95"/>
      <c r="E12" s="17" t="s">
        <v>23</v>
      </c>
      <c r="F12" s="105" t="s">
        <v>24</v>
      </c>
      <c r="G12" s="10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25</v>
      </c>
      <c r="C13" s="18">
        <v>0.96</v>
      </c>
      <c r="D13" s="12" t="s">
        <v>26</v>
      </c>
      <c r="E13" s="106" t="s">
        <v>27</v>
      </c>
      <c r="F13" s="103"/>
      <c r="G13" s="19" t="s">
        <v>28</v>
      </c>
      <c r="H13" s="20" t="s">
        <v>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30</v>
      </c>
      <c r="C14" s="107" t="s">
        <v>31</v>
      </c>
      <c r="D14" s="102"/>
      <c r="E14" s="102"/>
      <c r="F14" s="102"/>
      <c r="G14" s="102"/>
      <c r="H14" s="10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32</v>
      </c>
      <c r="C16" s="22" t="s">
        <v>33</v>
      </c>
      <c r="D16" s="23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34</v>
      </c>
      <c r="C17" s="26" t="s">
        <v>35</v>
      </c>
      <c r="D17" s="27"/>
      <c r="E17" s="28"/>
      <c r="F17" s="28"/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36</v>
      </c>
      <c r="C18" s="26" t="s">
        <v>37</v>
      </c>
      <c r="D18" s="27"/>
      <c r="E18" s="28"/>
      <c r="F18" s="28"/>
      <c r="G18" s="28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2:B4"/>
    <mergeCell ref="C2:F4"/>
    <mergeCell ref="G2:H2"/>
    <mergeCell ref="G3:H3"/>
    <mergeCell ref="G4:H4"/>
    <mergeCell ref="C7:H7"/>
    <mergeCell ref="E8:H8"/>
    <mergeCell ref="F12:G12"/>
    <mergeCell ref="E13:F13"/>
    <mergeCell ref="C14:H14"/>
    <mergeCell ref="E9:H9"/>
    <mergeCell ref="E10:H10"/>
    <mergeCell ref="B11:B12"/>
    <mergeCell ref="C11:C12"/>
    <mergeCell ref="D11:D12"/>
    <mergeCell ref="F11:G11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C29" sqref="C29:P29"/>
    </sheetView>
  </sheetViews>
  <sheetFormatPr baseColWidth="10" defaultColWidth="11.21875" defaultRowHeight="15" customHeight="1"/>
  <cols>
    <col min="1" max="1" width="3.33203125" customWidth="1"/>
    <col min="2" max="2" width="50" customWidth="1"/>
    <col min="3" max="3" width="36.109375" customWidth="1"/>
    <col min="4" max="4" width="34" customWidth="1"/>
    <col min="5" max="14" width="12.88671875" customWidth="1"/>
    <col min="15" max="15" width="15.109375" customWidth="1"/>
    <col min="16" max="16" width="12.88671875" customWidth="1"/>
    <col min="17" max="26" width="14.44140625" customWidth="1"/>
  </cols>
  <sheetData>
    <row r="1" spans="1:26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44"/>
      <c r="C2" s="145" t="s">
        <v>38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98"/>
      <c r="O2" s="118" t="s">
        <v>1</v>
      </c>
      <c r="P2" s="103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5.5" customHeight="1">
      <c r="A3" s="29"/>
      <c r="B3" s="110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8" t="s">
        <v>2</v>
      </c>
      <c r="P3" s="103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30.75" customHeight="1">
      <c r="A4" s="29"/>
      <c r="B4" s="95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00"/>
      <c r="O4" s="118" t="s">
        <v>3</v>
      </c>
      <c r="P4" s="103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29"/>
      <c r="B5" s="14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98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29"/>
      <c r="B6" s="30" t="s">
        <v>39</v>
      </c>
      <c r="C6" s="134" t="str">
        <f>IFERROR('1. Hoja de Vida'!C9,"")</f>
        <v>Oportunidad en la ejecución presupuestal de inversión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9.5" customHeight="1">
      <c r="A7" s="29"/>
      <c r="B7" s="31" t="s">
        <v>40</v>
      </c>
      <c r="C7" s="108" t="s">
        <v>31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29"/>
      <c r="B8" s="31" t="s">
        <v>41</v>
      </c>
      <c r="C8" s="101" t="s">
        <v>42</v>
      </c>
      <c r="D8" s="102"/>
      <c r="E8" s="102"/>
      <c r="F8" s="102"/>
      <c r="G8" s="102"/>
      <c r="H8" s="102"/>
      <c r="I8" s="102"/>
      <c r="J8" s="103"/>
      <c r="K8" s="142" t="s">
        <v>43</v>
      </c>
      <c r="L8" s="137"/>
      <c r="M8" s="143">
        <v>44581</v>
      </c>
      <c r="N8" s="102"/>
      <c r="O8" s="102"/>
      <c r="P8" s="103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29"/>
      <c r="B9" s="31" t="s">
        <v>44</v>
      </c>
      <c r="C9" s="134" t="s">
        <v>45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6.75" customHeight="1">
      <c r="A10" s="29"/>
      <c r="B10" s="108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29"/>
      <c r="B11" s="135" t="s">
        <v>46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29"/>
      <c r="B12" s="139" t="s">
        <v>47</v>
      </c>
      <c r="C12" s="140" t="s">
        <v>48</v>
      </c>
      <c r="D12" s="98"/>
      <c r="E12" s="138" t="s">
        <v>49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29"/>
      <c r="B13" s="93"/>
      <c r="C13" s="116"/>
      <c r="D13" s="100"/>
      <c r="E13" s="32" t="s">
        <v>50</v>
      </c>
      <c r="F13" s="33" t="s">
        <v>51</v>
      </c>
      <c r="G13" s="33" t="s">
        <v>52</v>
      </c>
      <c r="H13" s="33" t="s">
        <v>53</v>
      </c>
      <c r="I13" s="33" t="s">
        <v>54</v>
      </c>
      <c r="J13" s="33" t="s">
        <v>55</v>
      </c>
      <c r="K13" s="33" t="s">
        <v>56</v>
      </c>
      <c r="L13" s="33" t="s">
        <v>57</v>
      </c>
      <c r="M13" s="33" t="s">
        <v>58</v>
      </c>
      <c r="N13" s="33" t="s">
        <v>59</v>
      </c>
      <c r="O13" s="33" t="s">
        <v>60</v>
      </c>
      <c r="P13" s="33" t="s">
        <v>61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1.5" customHeight="1">
      <c r="A14" s="29"/>
      <c r="B14" s="34" t="str">
        <f>IFERROR('1. Hoja de Vida'!F11,"")</f>
        <v>Presupuesto de inversión comprometido en la fecha programada en el PAA</v>
      </c>
      <c r="C14" s="129" t="s">
        <v>62</v>
      </c>
      <c r="D14" s="103"/>
      <c r="E14" s="35">
        <v>119442688</v>
      </c>
      <c r="F14" s="35">
        <v>5563186509</v>
      </c>
      <c r="G14" s="35">
        <v>4363215627</v>
      </c>
      <c r="H14" s="35">
        <v>1462009252</v>
      </c>
      <c r="I14" s="35">
        <v>673241864</v>
      </c>
      <c r="J14" s="35">
        <v>1419240742</v>
      </c>
      <c r="K14" s="35">
        <v>658046891</v>
      </c>
      <c r="L14" s="35">
        <f>1721067388+69662574</f>
        <v>1790729962</v>
      </c>
      <c r="M14" s="35">
        <f>978154192+211000000</f>
        <v>1189154192</v>
      </c>
      <c r="N14" s="35">
        <f>1378826835+1029438400</f>
        <v>2408265235</v>
      </c>
      <c r="O14" s="36">
        <f>397878952+417962667</f>
        <v>815841619</v>
      </c>
      <c r="P14" s="37" t="s">
        <v>63</v>
      </c>
      <c r="Q14" s="38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>
      <c r="A15" s="29"/>
      <c r="B15" s="39" t="str">
        <f>IFERROR('1. Hoja de Vida'!F12,"")</f>
        <v>Presupuesto de inversión programado en el periodo</v>
      </c>
      <c r="C15" s="130" t="s">
        <v>64</v>
      </c>
      <c r="D15" s="103"/>
      <c r="E15" s="35">
        <v>2425840760</v>
      </c>
      <c r="F15" s="35">
        <v>5407928340</v>
      </c>
      <c r="G15" s="35">
        <v>4602442010</v>
      </c>
      <c r="H15" s="35">
        <v>2315648326</v>
      </c>
      <c r="I15" s="35">
        <v>5127605252</v>
      </c>
      <c r="J15" s="35">
        <v>2301085740</v>
      </c>
      <c r="K15" s="35">
        <v>2889747515</v>
      </c>
      <c r="L15" s="35">
        <f>1618025100 +2260438800</f>
        <v>3878463900</v>
      </c>
      <c r="M15" s="35">
        <f>2773291511+85777600</f>
        <v>2859069111</v>
      </c>
      <c r="N15" s="35">
        <f>1730614148+2032727200</f>
        <v>3763341348</v>
      </c>
      <c r="O15" s="36">
        <f>1429987705+14718407</f>
        <v>1444706112</v>
      </c>
      <c r="P15" s="37" t="s">
        <v>65</v>
      </c>
      <c r="Q15" s="38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29"/>
      <c r="B16" s="130" t="s">
        <v>66</v>
      </c>
      <c r="C16" s="102"/>
      <c r="D16" s="103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29"/>
      <c r="B17" s="130" t="s">
        <v>67</v>
      </c>
      <c r="C17" s="102"/>
      <c r="D17" s="103"/>
      <c r="E17" s="42">
        <f t="shared" ref="E17:O17" si="0">IFERROR((E14/E15)/96%,"")</f>
        <v>5.1289214328588767E-2</v>
      </c>
      <c r="F17" s="42">
        <f t="shared" si="0"/>
        <v>1.0715722514316823</v>
      </c>
      <c r="G17" s="42">
        <f t="shared" si="0"/>
        <v>0.98752276905385716</v>
      </c>
      <c r="H17" s="42">
        <f t="shared" si="0"/>
        <v>0.65766735262315767</v>
      </c>
      <c r="I17" s="42">
        <f t="shared" si="0"/>
        <v>0.13676825220892283</v>
      </c>
      <c r="J17" s="42">
        <f t="shared" si="0"/>
        <v>0.64246879080510344</v>
      </c>
      <c r="K17" s="42">
        <f t="shared" si="0"/>
        <v>0.23720602159885701</v>
      </c>
      <c r="L17" s="42">
        <f t="shared" si="0"/>
        <v>0.48094909699086458</v>
      </c>
      <c r="M17" s="42">
        <f t="shared" si="0"/>
        <v>0.43325370434997273</v>
      </c>
      <c r="N17" s="42">
        <f t="shared" si="0"/>
        <v>0.66659103913729456</v>
      </c>
      <c r="O17" s="42">
        <f t="shared" si="0"/>
        <v>0.58824075895628714</v>
      </c>
      <c r="P17" s="43">
        <v>1.1100000000000001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29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29"/>
      <c r="B19" s="131" t="s">
        <v>68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29"/>
      <c r="B20" s="121" t="s">
        <v>69</v>
      </c>
      <c r="C20" s="112"/>
      <c r="D20" s="112"/>
      <c r="E20" s="112"/>
      <c r="F20" s="112"/>
      <c r="G20" s="98"/>
      <c r="H20" s="122" t="s">
        <v>70</v>
      </c>
      <c r="I20" s="102"/>
      <c r="J20" s="102"/>
      <c r="K20" s="103"/>
      <c r="L20" s="123" t="s">
        <v>71</v>
      </c>
      <c r="M20" s="102"/>
      <c r="N20" s="102"/>
      <c r="O20" s="102"/>
      <c r="P20" s="103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116"/>
      <c r="C21" s="117"/>
      <c r="D21" s="117"/>
      <c r="E21" s="117"/>
      <c r="F21" s="117"/>
      <c r="G21" s="100"/>
      <c r="H21" s="47" t="s">
        <v>72</v>
      </c>
      <c r="I21" s="47" t="s">
        <v>73</v>
      </c>
      <c r="J21" s="47" t="s">
        <v>74</v>
      </c>
      <c r="K21" s="47" t="s">
        <v>42</v>
      </c>
      <c r="L21" s="48" t="s">
        <v>75</v>
      </c>
      <c r="M21" s="124" t="s">
        <v>76</v>
      </c>
      <c r="N21" s="102"/>
      <c r="O21" s="102"/>
      <c r="P21" s="103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29"/>
      <c r="B22" s="125" t="s">
        <v>77</v>
      </c>
      <c r="C22" s="102"/>
      <c r="D22" s="102"/>
      <c r="E22" s="102"/>
      <c r="F22" s="102"/>
      <c r="G22" s="103"/>
      <c r="H22" s="49">
        <f>IFERROR(AVERAGE(E17:G17),"")</f>
        <v>0.70346141160470943</v>
      </c>
      <c r="I22" s="49">
        <f>IFERROR(AVERAGE(H17:J17),"")</f>
        <v>0.47896813187906134</v>
      </c>
      <c r="J22" s="49">
        <f>IFERROR(AVERAGE(K17:M17),"")</f>
        <v>0.38380294097989814</v>
      </c>
      <c r="K22" s="49">
        <f>IFERROR(AVERAGE(N17:P17),"")</f>
        <v>0.78827726603119397</v>
      </c>
      <c r="L22" s="50"/>
      <c r="M22" s="127"/>
      <c r="N22" s="102"/>
      <c r="O22" s="102"/>
      <c r="P22" s="103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9.5" customHeight="1">
      <c r="A23" s="29"/>
      <c r="B23" s="125" t="s">
        <v>78</v>
      </c>
      <c r="C23" s="102"/>
      <c r="D23" s="102"/>
      <c r="E23" s="102"/>
      <c r="F23" s="102"/>
      <c r="G23" s="103"/>
      <c r="H23" s="126">
        <f>MAX(H22:K22)</f>
        <v>0.78827726603119397</v>
      </c>
      <c r="I23" s="102"/>
      <c r="J23" s="102"/>
      <c r="K23" s="103"/>
      <c r="L23" s="50"/>
      <c r="M23" s="127"/>
      <c r="N23" s="102"/>
      <c r="O23" s="102"/>
      <c r="P23" s="103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9.75" customHeight="1">
      <c r="A24" s="29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29"/>
      <c r="B25" s="128" t="s">
        <v>79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29"/>
      <c r="B26" s="54" t="s">
        <v>80</v>
      </c>
      <c r="C26" s="119" t="s">
        <v>81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29"/>
      <c r="B27" s="55" t="s">
        <v>82</v>
      </c>
      <c r="C27" s="119" t="s">
        <v>83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29"/>
      <c r="B28" s="56" t="s">
        <v>84</v>
      </c>
      <c r="C28" s="119" t="s">
        <v>85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29"/>
      <c r="B29" s="55" t="s">
        <v>86</v>
      </c>
      <c r="C29" s="119" t="s">
        <v>87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3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29"/>
      <c r="B31" s="120" t="s">
        <v>88</v>
      </c>
      <c r="C31" s="103"/>
      <c r="D31" s="5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3.75" customHeight="1">
      <c r="A32" s="29"/>
      <c r="B32" s="58" t="s">
        <v>89</v>
      </c>
      <c r="C32" s="59" t="s">
        <v>90</v>
      </c>
      <c r="D32" s="6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29"/>
      <c r="B33" s="61" t="s">
        <v>91</v>
      </c>
      <c r="C33" s="62" t="s">
        <v>92</v>
      </c>
      <c r="D33" s="6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29"/>
      <c r="B34" s="64" t="s">
        <v>93</v>
      </c>
      <c r="C34" s="65" t="s">
        <v>94</v>
      </c>
      <c r="D34" s="6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" customHeight="1">
      <c r="A35" s="29"/>
      <c r="B35" s="67" t="s">
        <v>95</v>
      </c>
      <c r="C35" s="65" t="s">
        <v>96</v>
      </c>
      <c r="D35" s="6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29"/>
      <c r="B36" s="68" t="s">
        <v>97</v>
      </c>
      <c r="C36" s="69" t="s">
        <v>98</v>
      </c>
      <c r="D36" s="7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37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2:B13"/>
    <mergeCell ref="C12:D13"/>
    <mergeCell ref="C14:D14"/>
    <mergeCell ref="C15:D15"/>
    <mergeCell ref="B16:D16"/>
    <mergeCell ref="B17:D17"/>
    <mergeCell ref="B19:P19"/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.75" customHeight="1">
      <c r="A2" s="52"/>
      <c r="B2" s="146" t="s">
        <v>99</v>
      </c>
      <c r="C2" s="147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.75" customHeight="1">
      <c r="A3" s="52"/>
      <c r="B3" s="71"/>
      <c r="C3" s="7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5.75" customHeight="1">
      <c r="A4" s="52"/>
      <c r="B4" s="72" t="s">
        <v>100</v>
      </c>
      <c r="C4" s="72" t="s">
        <v>101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.75" customHeight="1">
      <c r="A5" s="52"/>
      <c r="B5" s="146" t="s">
        <v>102</v>
      </c>
      <c r="C5" s="14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.75" customHeight="1">
      <c r="A6" s="52"/>
      <c r="B6" s="73" t="s">
        <v>5</v>
      </c>
      <c r="C6" s="74" t="s">
        <v>103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5.75" customHeight="1">
      <c r="A7" s="52"/>
      <c r="B7" s="73" t="s">
        <v>104</v>
      </c>
      <c r="C7" s="74" t="s">
        <v>103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5.75" customHeight="1">
      <c r="A8" s="52"/>
      <c r="B8" s="73" t="s">
        <v>105</v>
      </c>
      <c r="C8" s="74" t="s">
        <v>106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.75" customHeight="1">
      <c r="A9" s="52"/>
      <c r="B9" s="73" t="s">
        <v>107</v>
      </c>
      <c r="C9" s="75" t="s">
        <v>108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5.75" customHeight="1">
      <c r="A10" s="52"/>
      <c r="B10" s="73" t="s">
        <v>109</v>
      </c>
      <c r="C10" s="74" t="s">
        <v>110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210.75" customHeight="1">
      <c r="A11" s="52"/>
      <c r="B11" s="73" t="s">
        <v>111</v>
      </c>
      <c r="C11" s="76" t="s">
        <v>112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5.75" customHeight="1">
      <c r="A12" s="52"/>
      <c r="B12" s="73" t="s">
        <v>17</v>
      </c>
      <c r="C12" s="75" t="s">
        <v>113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5.75" customHeight="1">
      <c r="A13" s="52"/>
      <c r="B13" s="73" t="s">
        <v>114</v>
      </c>
      <c r="C13" s="75" t="s">
        <v>115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79.5" customHeight="1">
      <c r="A14" s="52"/>
      <c r="B14" s="73" t="s">
        <v>116</v>
      </c>
      <c r="C14" s="77" t="s">
        <v>117</v>
      </c>
      <c r="D14" s="52"/>
      <c r="E14" s="52"/>
      <c r="F14" s="52"/>
      <c r="G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5.75" customHeight="1">
      <c r="A15" s="52"/>
      <c r="B15" s="73" t="s">
        <v>118</v>
      </c>
      <c r="C15" s="75" t="s">
        <v>119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5.75" customHeight="1">
      <c r="A16" s="52"/>
      <c r="B16" s="73" t="s">
        <v>120</v>
      </c>
      <c r="C16" s="75" t="s">
        <v>121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5.75" customHeight="1">
      <c r="A17" s="52"/>
      <c r="B17" s="73" t="s">
        <v>122</v>
      </c>
      <c r="C17" s="74" t="s">
        <v>123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5.75" customHeight="1">
      <c r="A18" s="52"/>
      <c r="B18" s="73" t="s">
        <v>124</v>
      </c>
      <c r="C18" s="75" t="s">
        <v>125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5.75" customHeight="1">
      <c r="A19" s="52"/>
      <c r="B19" s="148" t="s">
        <v>126</v>
      </c>
      <c r="C19" s="14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24.75" customHeight="1">
      <c r="A20" s="52"/>
      <c r="B20" s="73" t="s">
        <v>127</v>
      </c>
      <c r="C20" s="78" t="s">
        <v>128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24.75" customHeight="1">
      <c r="A21" s="52"/>
      <c r="B21" s="79" t="s">
        <v>43</v>
      </c>
      <c r="C21" s="80" t="s">
        <v>129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48.75" customHeight="1">
      <c r="A22" s="52"/>
      <c r="B22" s="79" t="s">
        <v>47</v>
      </c>
      <c r="C22" s="81" t="s">
        <v>130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4.75" customHeight="1">
      <c r="A23" s="52"/>
      <c r="B23" s="79" t="s">
        <v>48</v>
      </c>
      <c r="C23" s="80" t="s">
        <v>131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66.75" customHeight="1">
      <c r="A24" s="52"/>
      <c r="B24" s="79" t="s">
        <v>66</v>
      </c>
      <c r="C24" s="81" t="s">
        <v>132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4.75" customHeight="1">
      <c r="A25" s="52"/>
      <c r="B25" s="73" t="s">
        <v>133</v>
      </c>
      <c r="C25" s="80" t="s">
        <v>134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24.75" customHeight="1">
      <c r="A26" s="52"/>
      <c r="B26" s="79" t="s">
        <v>69</v>
      </c>
      <c r="C26" s="80" t="s">
        <v>135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5.75" customHeight="1">
      <c r="A27" s="52"/>
      <c r="B27" s="146" t="s">
        <v>136</v>
      </c>
      <c r="C27" s="14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48" customHeight="1">
      <c r="A28" s="52"/>
      <c r="B28" s="73" t="s">
        <v>137</v>
      </c>
      <c r="C28" s="75" t="s">
        <v>138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5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5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5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5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5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5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5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5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15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15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15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15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1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15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5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5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15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15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5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15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15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15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15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15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15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15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2" t="s">
        <v>104</v>
      </c>
      <c r="B2" s="82" t="s">
        <v>105</v>
      </c>
    </row>
    <row r="3" spans="1:2" ht="15.75" customHeight="1">
      <c r="A3" s="83" t="s">
        <v>139</v>
      </c>
      <c r="B3" s="83" t="s">
        <v>139</v>
      </c>
    </row>
    <row r="4" spans="1:2" ht="15.75" customHeight="1">
      <c r="A4" s="84" t="s">
        <v>8</v>
      </c>
      <c r="B4" s="84" t="s">
        <v>10</v>
      </c>
    </row>
    <row r="5" spans="1:2" ht="15.75" customHeight="1">
      <c r="A5" s="84" t="s">
        <v>140</v>
      </c>
      <c r="B5" s="84" t="s">
        <v>141</v>
      </c>
    </row>
    <row r="6" spans="1:2" ht="15.75" customHeight="1">
      <c r="A6" s="84" t="s">
        <v>142</v>
      </c>
      <c r="B6" s="84" t="s">
        <v>143</v>
      </c>
    </row>
    <row r="7" spans="1:2" ht="15.75" customHeight="1">
      <c r="A7" s="84" t="s">
        <v>144</v>
      </c>
      <c r="B7" s="84" t="s">
        <v>145</v>
      </c>
    </row>
    <row r="8" spans="1:2" ht="15.75" customHeight="1">
      <c r="A8" s="84" t="s">
        <v>146</v>
      </c>
      <c r="B8" s="84" t="s">
        <v>147</v>
      </c>
    </row>
    <row r="9" spans="1:2" ht="15.75" customHeight="1">
      <c r="A9" s="84" t="s">
        <v>148</v>
      </c>
      <c r="B9" s="84" t="s">
        <v>149</v>
      </c>
    </row>
    <row r="10" spans="1:2" ht="15.75" customHeight="1">
      <c r="A10" s="84" t="s">
        <v>150</v>
      </c>
      <c r="B10" s="84" t="s">
        <v>151</v>
      </c>
    </row>
    <row r="11" spans="1:2" ht="15.75" customHeight="1">
      <c r="A11" s="84" t="s">
        <v>152</v>
      </c>
      <c r="B11" s="84" t="s">
        <v>153</v>
      </c>
    </row>
    <row r="12" spans="1:2" ht="15.75" customHeight="1">
      <c r="A12" s="85" t="s">
        <v>154</v>
      </c>
      <c r="B12" s="84" t="s">
        <v>155</v>
      </c>
    </row>
    <row r="13" spans="1:2" ht="15.75" customHeight="1">
      <c r="A13" s="85" t="s">
        <v>156</v>
      </c>
      <c r="B13" s="84" t="s">
        <v>157</v>
      </c>
    </row>
    <row r="14" spans="1:2" ht="15.75" customHeight="1">
      <c r="A14" s="85" t="s">
        <v>158</v>
      </c>
      <c r="B14" s="84" t="s">
        <v>159</v>
      </c>
    </row>
    <row r="15" spans="1:2" ht="15.75" customHeight="1">
      <c r="A15" s="85" t="s">
        <v>160</v>
      </c>
      <c r="B15" s="84" t="s">
        <v>161</v>
      </c>
    </row>
    <row r="16" spans="1:2" ht="15.75" customHeight="1">
      <c r="A16" s="85" t="s">
        <v>162</v>
      </c>
      <c r="B16" s="84" t="s">
        <v>163</v>
      </c>
    </row>
    <row r="17" spans="1:7" ht="15.75" customHeight="1">
      <c r="A17" s="85" t="s">
        <v>164</v>
      </c>
      <c r="B17" s="84" t="s">
        <v>165</v>
      </c>
    </row>
    <row r="18" spans="1:7" ht="15.75" customHeight="1"/>
    <row r="19" spans="1:7" ht="15.75" customHeight="1">
      <c r="A19" s="86" t="s">
        <v>124</v>
      </c>
      <c r="B19" s="86" t="s">
        <v>166</v>
      </c>
      <c r="D19" s="86" t="s">
        <v>167</v>
      </c>
      <c r="G19" s="87" t="s">
        <v>120</v>
      </c>
    </row>
    <row r="20" spans="1:7" ht="15.75" customHeight="1">
      <c r="A20" s="83" t="s">
        <v>139</v>
      </c>
      <c r="B20" s="83" t="s">
        <v>139</v>
      </c>
      <c r="D20" s="83" t="s">
        <v>139</v>
      </c>
      <c r="G20" s="83" t="s">
        <v>139</v>
      </c>
    </row>
    <row r="21" spans="1:7" ht="15.75" customHeight="1">
      <c r="A21" s="88" t="s">
        <v>168</v>
      </c>
      <c r="B21" s="88" t="s">
        <v>29</v>
      </c>
      <c r="D21" s="88" t="s">
        <v>16</v>
      </c>
      <c r="G21" s="88" t="s">
        <v>27</v>
      </c>
    </row>
    <row r="22" spans="1:7" ht="15.75" customHeight="1">
      <c r="A22" s="88" t="s">
        <v>169</v>
      </c>
      <c r="B22" s="88" t="s">
        <v>170</v>
      </c>
      <c r="D22" s="88" t="s">
        <v>171</v>
      </c>
      <c r="G22" s="88" t="s">
        <v>172</v>
      </c>
    </row>
    <row r="23" spans="1:7" ht="15.75" customHeight="1">
      <c r="A23" s="88" t="s">
        <v>173</v>
      </c>
      <c r="B23" s="88" t="s">
        <v>174</v>
      </c>
      <c r="D23" s="88" t="s">
        <v>175</v>
      </c>
    </row>
    <row r="24" spans="1:7" ht="15.75" customHeight="1">
      <c r="A24" s="88" t="s">
        <v>176</v>
      </c>
      <c r="B24" s="88" t="s">
        <v>177</v>
      </c>
      <c r="D24" s="88" t="s">
        <v>178</v>
      </c>
    </row>
    <row r="25" spans="1:7" ht="15.75" customHeight="1">
      <c r="A25" s="88" t="s">
        <v>31</v>
      </c>
      <c r="B25" s="88" t="s">
        <v>179</v>
      </c>
      <c r="D25" s="88" t="s">
        <v>180</v>
      </c>
    </row>
    <row r="26" spans="1:7" ht="15.75" customHeight="1">
      <c r="A26" s="88" t="s">
        <v>181</v>
      </c>
      <c r="B26" s="88" t="s">
        <v>182</v>
      </c>
    </row>
    <row r="27" spans="1:7" ht="15.75" customHeight="1">
      <c r="A27" s="88" t="s">
        <v>183</v>
      </c>
    </row>
    <row r="28" spans="1:7" ht="15.75" customHeight="1">
      <c r="A28" s="88" t="s">
        <v>184</v>
      </c>
      <c r="B28" s="86" t="s">
        <v>17</v>
      </c>
      <c r="D28" s="87" t="s">
        <v>185</v>
      </c>
    </row>
    <row r="29" spans="1:7" ht="15.75" customHeight="1">
      <c r="A29" s="88" t="s">
        <v>186</v>
      </c>
      <c r="B29" s="83" t="s">
        <v>139</v>
      </c>
      <c r="D29" s="83" t="s">
        <v>139</v>
      </c>
    </row>
    <row r="30" spans="1:7" ht="15.75" customHeight="1">
      <c r="A30" s="88" t="s">
        <v>187</v>
      </c>
      <c r="B30" s="88" t="s">
        <v>188</v>
      </c>
      <c r="D30" s="89" t="s">
        <v>189</v>
      </c>
    </row>
    <row r="31" spans="1:7" ht="15.75" customHeight="1">
      <c r="B31" s="88" t="s">
        <v>190</v>
      </c>
      <c r="D31" s="90" t="s">
        <v>191</v>
      </c>
    </row>
    <row r="32" spans="1:7" ht="15.75" customHeight="1">
      <c r="B32" s="88" t="s">
        <v>92</v>
      </c>
      <c r="D32" s="90" t="s">
        <v>192</v>
      </c>
    </row>
    <row r="33" spans="1:4" ht="15.75" customHeight="1">
      <c r="A33" s="86" t="s">
        <v>193</v>
      </c>
      <c r="B33" s="86" t="s">
        <v>194</v>
      </c>
      <c r="D33" s="91" t="s">
        <v>195</v>
      </c>
    </row>
    <row r="34" spans="1:4" ht="15.75" customHeight="1">
      <c r="A34" s="83" t="s">
        <v>139</v>
      </c>
      <c r="B34" s="83" t="s">
        <v>139</v>
      </c>
      <c r="D34" s="90" t="s">
        <v>196</v>
      </c>
    </row>
    <row r="35" spans="1:4" ht="15.75" customHeight="1">
      <c r="A35" s="88" t="s">
        <v>72</v>
      </c>
      <c r="B35" s="88" t="s">
        <v>197</v>
      </c>
      <c r="D35" s="90" t="s">
        <v>198</v>
      </c>
    </row>
    <row r="36" spans="1:4" ht="15.75" customHeight="1">
      <c r="A36" s="88" t="s">
        <v>199</v>
      </c>
      <c r="B36" s="88" t="s">
        <v>200</v>
      </c>
      <c r="D36" s="90" t="s">
        <v>201</v>
      </c>
    </row>
    <row r="37" spans="1:4" ht="15.75" customHeight="1">
      <c r="A37" s="88" t="s">
        <v>74</v>
      </c>
      <c r="D37" s="90" t="s">
        <v>202</v>
      </c>
    </row>
    <row r="38" spans="1:4" ht="15.75" customHeight="1">
      <c r="A38" s="88" t="s">
        <v>42</v>
      </c>
      <c r="D38" s="91" t="s">
        <v>203</v>
      </c>
    </row>
    <row r="39" spans="1:4" ht="15.75" customHeight="1">
      <c r="D39" s="90" t="s">
        <v>204</v>
      </c>
    </row>
    <row r="40" spans="1:4" ht="15.75" customHeight="1">
      <c r="D40" s="90" t="s">
        <v>205</v>
      </c>
    </row>
    <row r="41" spans="1:4" ht="15.75" customHeight="1">
      <c r="D41" s="91" t="s">
        <v>206</v>
      </c>
    </row>
    <row r="42" spans="1:4" ht="15.75" customHeight="1">
      <c r="D42" s="90" t="s">
        <v>207</v>
      </c>
    </row>
    <row r="43" spans="1:4" ht="15.75" customHeight="1">
      <c r="D43" s="90" t="s">
        <v>6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Admin</cp:lastModifiedBy>
  <dcterms:created xsi:type="dcterms:W3CDTF">2022-01-24T13:13:59Z</dcterms:created>
  <dcterms:modified xsi:type="dcterms:W3CDTF">2022-02-04T19:13:42Z</dcterms:modified>
</cp:coreProperties>
</file>