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650" tabRatio="500"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7" l="1"/>
  <c r="E17" i="7"/>
  <c r="F17" i="7"/>
  <c r="I17" i="7"/>
  <c r="H17" i="7"/>
  <c r="G17" i="7"/>
  <c r="J17" i="7"/>
  <c r="B15" i="7"/>
  <c r="B14" i="7"/>
  <c r="L17" i="7"/>
  <c r="M17" i="7"/>
  <c r="K17" i="7"/>
  <c r="N17" i="7"/>
  <c r="O17" i="7"/>
  <c r="P17" i="7"/>
  <c r="C6" i="7"/>
  <c r="K22" i="7" l="1"/>
  <c r="H22" i="7"/>
  <c r="J22" i="7"/>
  <c r="I22" i="7"/>
</calcChain>
</file>

<file path=xl/comments1.xml><?xml version="1.0" encoding="utf-8"?>
<comments xmlns="http://schemas.openxmlformats.org/spreadsheetml/2006/main">
  <authors>
    <author>Microsoft Office User</author>
  </authors>
  <commentList>
    <comment ref="C26" authorId="0">
      <text>
        <r>
          <rPr>
            <b/>
            <sz val="10"/>
            <color rgb="FF000000"/>
            <rFont val="Tahoma"/>
            <family val="2"/>
          </rPr>
          <t>Microsoft Office User:</t>
        </r>
        <r>
          <rPr>
            <sz val="10"/>
            <color rgb="FF000000"/>
            <rFont val="Tahoma"/>
            <family val="2"/>
          </rPr>
          <t xml:space="preserve">
</t>
        </r>
        <r>
          <rPr>
            <sz val="10"/>
            <color rgb="FF000000"/>
            <rFont val="Tahoma"/>
            <family val="2"/>
          </rPr>
          <t>no se si hablar de expectativas en esa parte del analisis o mantenerlo en terminos de aumento y disminucion en relacion al mes comparado. al final de ese parrafo si hablar de expectativas.</t>
        </r>
      </text>
    </comment>
  </commentList>
</comments>
</file>

<file path=xl/sharedStrings.xml><?xml version="1.0" encoding="utf-8"?>
<sst xmlns="http://schemas.openxmlformats.org/spreadsheetml/2006/main" count="241" uniqueCount="204">
  <si>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</si>
  <si>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</si>
  <si>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</si>
  <si>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</si>
  <si>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</si>
  <si>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</si>
  <si>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</si>
  <si>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</si>
  <si>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</si>
  <si>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</si>
  <si>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</si>
  <si>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</si>
  <si>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</si>
  <si>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</si>
  <si>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</si>
  <si>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</si>
  <si>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</si>
  <si>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</si>
  <si>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</si>
  <si>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</si>
  <si>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</si>
  <si>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</si>
  <si>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</si>
  <si>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</si>
  <si>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</si>
  <si>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</si>
  <si>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</si>
  <si>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</si>
  <si>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</si>
  <si>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</si>
  <si>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</si>
  <si>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</si>
  <si>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</si>
  <si>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</si>
  <si>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</si>
  <si>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</si>
  <si>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</si>
  <si>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</si>
  <si>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</si>
  <si>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</si>
  <si>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</si>
  <si>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</si>
  <si>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</si>
  <si>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</si>
  <si>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</si>
  <si>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</si>
  <si>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</si>
  <si>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</si>
  <si>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</si>
  <si>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</si>
  <si>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</si>
  <si>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</si>
  <si>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</si>
  <si>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</si>
  <si>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</si>
  <si>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</si>
  <si>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</si>
  <si>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</si>
  <si>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</si>
  <si>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</si>
  <si>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</si>
  <si>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</si>
  <si>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</si>
  <si>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</si>
  <si>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</si>
  <si>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</si>
  <si>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</si>
  <si>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</si>
  <si>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</si>
  <si>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</si>
  <si>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</si>
  <si>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</si>
  <si>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</si>
  <si>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</si>
  <si>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</si>
  <si>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</si>
  <si>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</si>
  <si>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</si>
  <si>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</si>
  <si>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</si>
  <si>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</si>
  <si>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</si>
  <si>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</si>
  <si>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</si>
  <si>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</si>
  <si>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</si>
  <si>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</si>
  <si>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</si>
  <si>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</si>
  <si>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</si>
  <si>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</si>
  <si>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</si>
  <si>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</si>
  <si>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</si>
  <si>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</si>
  <si>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</si>
  <si>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</si>
  <si>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</si>
  <si>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</si>
  <si>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</si>
  <si>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</si>
  <si>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</si>
  <si>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</si>
  <si>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</si>
  <si>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</si>
  <si>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</si>
  <si>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</si>
  <si>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</si>
  <si>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</si>
  <si>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</si>
  <si>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</si>
  <si>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</si>
  <si>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</si>
  <si>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</si>
  <si>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</si>
  <si>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</si>
  <si>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</si>
  <si>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</si>
  <si>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</si>
  <si>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</si>
  <si>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</si>
  <si>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</si>
  <si>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</si>
  <si>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</si>
  <si>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</si>
  <si>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</si>
  <si>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</si>
  <si>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</si>
  <si>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</si>
  <si>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</si>
  <si>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</si>
  <si>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</si>
  <si>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</si>
  <si>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</si>
  <si>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</si>
  <si>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</si>
  <si>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</si>
  <si>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</si>
  <si>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</si>
  <si>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</si>
  <si>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</si>
  <si>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</si>
  <si>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</si>
  <si>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</si>
  <si>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</si>
  <si>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</si>
  <si>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</si>
  <si>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</si>
  <si>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</si>
  <si>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</si>
  <si>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</si>
  <si>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</si>
  <si>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</si>
  <si>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</si>
  <si>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</si>
  <si>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</si>
  <si>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</si>
  <si>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</si>
  <si>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</si>
  <si>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</si>
  <si>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</si>
  <si>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</si>
  <si>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</si>
  <si>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</si>
  <si>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</si>
  <si>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</si>
  <si>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</si>
  <si>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</si>
  <si>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</si>
  <si>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</si>
  <si>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</si>
  <si>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</si>
  <si>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</si>
  <si>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</si>
  <si>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</si>
  <si>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</si>
  <si>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</si>
  <si>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</si>
  <si>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</si>
  <si>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</si>
  <si>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</si>
  <si>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</si>
  <si>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</si>
  <si>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</si>
  <si>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</si>
  <si>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</si>
  <si>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</si>
  <si>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Medir anualmente el número de pasajeros en Aeropuerto El Dorado.</t>
  </si>
  <si>
    <t xml:space="preserve">Número de pasajeros en Aeropuerto el Dorado </t>
  </si>
  <si>
    <t>Número de pasajeros en Aeropuerto que espera</t>
  </si>
  <si>
    <t>Llegada de pasajeros nacionales e internacionales a Bogotá por vía aérea.</t>
  </si>
  <si>
    <t>Llegada de pasajeros nacionales e internacionales a Bogotá por vía aérea, esperada.</t>
  </si>
  <si>
    <t>Pasajeros al año en Aeropuerto El Dorado</t>
  </si>
  <si>
    <t>Trimestre I:</t>
  </si>
  <si>
    <t>Trimestre II:</t>
  </si>
  <si>
    <t>Notas</t>
  </si>
  <si>
    <t>Aeronáutica Civil, base de datos: Origen-destino</t>
  </si>
  <si>
    <t xml:space="preserve">Entre abril y mayo 2021, llegaron a Bogotá 1.115.990  pasajeros al Aeropuerto Internacional El Dorado (82% correspondía a vuelos nacionales y el 18% a internacionales), lo que indica un crecimiento superior del 100% frente al mismo trimestre del año 2020, esto debido a la reapertura y "normalización" de diferentes actividades económicas y de los vuelos. En este período, junio fue el mes que recibió la mayor cantidad de pasajeros, esta fue de 742.557, es decir 37,5% más que la cantidad de mayo.  el indicador finalizó en nivel satisfactorio, quedando en 111%, superando las expectativas que se tenían con los cálculos iniciales. </t>
  </si>
  <si>
    <t>1. Las cifras proyectadas pueden ser susceptibles de cambios para garantizar la calidad en estas.
2. Las cifras tomadas de Aerocivil pueden tener alguna modificación por reprocesos estadísticos desarrollados por la Fuente oficial.
3. Cifras tomadas y actualizadas por la fuente oficial el día 29/10/2021</t>
  </si>
  <si>
    <t>Luis Pineda, Mile Lorena Piñeros, Contratistas Observatorio de Turismo.</t>
  </si>
  <si>
    <t xml:space="preserve">Mauricio Javier Ospina, Asesor Observartorio de Turismo </t>
  </si>
  <si>
    <r>
      <t>En enero de 2021, llegaron 569.862 pasajeros nacionales e internacionales a Bogotá por vía aérea, lo que indica una disminución del 53,9% en comparación al mismo mes del año 2020, esta disminución es significativa debido a la crisis generada por la pandemia del Covid-19. En febrero 2021 llegaron 478.507 pasajeros nacionales e internacionales a la ciudad por vía aérea, 52,6% menos que en febrero 2020, respecto al mes de marzo llegaron 609.008 pasajeros al Aeropuerto Internacional El Dorado, de los cuales el 85% eran pasajeros nacionales y el 15% restante internacionales; en este mes se evidenció que se superaron las expectativas</t>
    </r>
    <r>
      <rPr>
        <sz val="12"/>
        <color rgb="FFFF0000"/>
        <rFont val="Times New Roman"/>
        <family val="1"/>
      </rPr>
      <t xml:space="preserve"> </t>
    </r>
    <r>
      <rPr>
        <sz val="12"/>
        <rFont val="Times New Roman"/>
        <family val="1"/>
      </rPr>
      <t xml:space="preserve">en el número de llegadas de pasajeros en 141%. 
En cuanto al resultado del indicador en el primer trimestre, 1.643.194 pasajeros entraron al Aeropuerto de Bogotá lo que significó una diferencia de 1.235.952 (-42,9%) frente al primer trimestre del año 2020. 
Por otro lado, el indicador finalizó en nivel satisfactorio, quedando en 93%.
</t>
    </r>
  </si>
  <si>
    <t xml:space="preserve">En julio de 2021, llegaron 875.035 pasajeros al Aeropuerto Internacional El Dorado de Bogotá, esta cantidad aumentó en 17,8% con respecto al mes de junio. En julio llegó la mayor cantidad de pasajeros al Aeropuerto de Bogotá desde el mes de enero, por su parte, en agosto de 2021 llegaron 894.479 pasajeros al Aeropuerto de la ciudad, lo que indica que esta cantidad aumentó en 2,2% frente al mes anterior y  a su vez, cayó en 46,4% frete al mismo mes del año 2019, en cuanto al mes de septiembre llegaron 868.862 pasajeros al Aeropuerto, lo que significa una diferencia de 755.072 pasajeros más que los que llegaron el mismo mes del año 2020. Finalmente, en el tercer trimestre de 2021, se registró la llegada de 2.638.376 pasajeros al Aeropuerto Internacional El Dorado de Bogotá, esta cifra supera las proyecciones realizadas a principio de año, sin embargo, refleja una caída de -31,8% respecto al mismo trimestre del años 2019. </t>
  </si>
  <si>
    <t>En octubre 2021, Bogotá recibió 931.139 pasajeros  a tarvés del Aeropuerto Internacionales El Dorado, entre pasajeros de origen nacional como internacional, esto significó un aumento del 7,2% respecto al mes de septiembre, también representa la cantidad  más alta de pasajeros en lo corrido del año, superando en 63,4% al mes de enero; demostrando una recuperación importante en el período de reactivación económica.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</si>
</sst>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_(* #,##0.00_);_(* \(#,##0.00\);_(* &quot;-&quot;??_);_(@_)"/>
    <numFmt numFmtId="166" formatCode="d\.m"/>
    <numFmt numFmtId="167" formatCode="[$-F800]dddd\,\ mmmm\ dd\,\ yyyy"/>
    <numFmt numFmtId="168" formatCode="0.0%"/>
    <numFmt numFmtId="169" formatCode="_(* #,##0_);_(* \(#,##0\);_(* &quot;-&quot;??_);_(@_)"/>
    <numFmt numFmtId="170" formatCode="_-* #,##0.0_-;\-* #,##0.0_-;_-* &quot;-&quot;_-;_-@_-"/>
  </numFmts>
  <fonts count="26"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rgb="FF000000"/>
      <name val="Tahoma"/>
      <family val="2"/>
    </font>
    <font>
      <b/>
      <sz val="10"/>
      <color rgb="FF000000"/>
      <name val="Tahoma"/>
      <family val="2"/>
    </font>
    <font>
      <sz val="12"/>
      <color rgb="FFFF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auto="1"/>
      </top>
      <bottom style="thin">
        <color rgb="FF000000"/>
      </bottom>
      <diagonal/>
    </border>
    <border>
      <left style="thin">
        <color rgb="FF000000"/>
      </left>
      <right style="thin">
        <color rgb="FF000000"/>
      </right>
      <top/>
      <bottom/>
      <diagonal/>
    </border>
    <border>
      <left style="thin">
        <color rgb="FF000000"/>
      </left>
      <right style="thin">
        <color indexed="64"/>
      </right>
      <top style="thin">
        <color auto="1"/>
      </top>
      <bottom style="thin">
        <color rgb="FF000000"/>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165" fontId="1" fillId="0" borderId="0" applyFont="0" applyFill="0" applyBorder="0" applyAlignment="0" applyProtection="0"/>
    <xf numFmtId="164" fontId="1" fillId="0" borderId="0" applyFont="0" applyFill="0" applyBorder="0" applyAlignment="0" applyProtection="0"/>
  </cellStyleXfs>
  <cellXfs count="225">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0" fontId="17" fillId="0" borderId="48" xfId="0" applyFont="1" applyBorder="1" applyAlignment="1">
      <alignment vertical="center"/>
    </xf>
    <xf numFmtId="0" fontId="16" fillId="0" borderId="48" xfId="0" applyFont="1" applyBorder="1" applyAlignment="1">
      <alignment horizontal="left" vertical="top" wrapText="1"/>
    </xf>
    <xf numFmtId="0" fontId="16" fillId="0" borderId="15" xfId="0" applyFont="1" applyBorder="1" applyAlignment="1">
      <alignment horizontal="left" vertical="center" wrapText="1"/>
    </xf>
    <xf numFmtId="0" fontId="16" fillId="0" borderId="48"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0"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3" fontId="3" fillId="0" borderId="28" xfId="0" applyNumberFormat="1" applyFont="1" applyFill="1" applyBorder="1" applyProtection="1">
      <protection locked="0"/>
    </xf>
    <xf numFmtId="168" fontId="9" fillId="0" borderId="0" xfId="12" applyNumberFormat="1" applyFont="1" applyProtection="1"/>
    <xf numFmtId="169" fontId="16" fillId="4" borderId="10" xfId="14" applyNumberFormat="1" applyFont="1" applyFill="1" applyBorder="1" applyAlignment="1" applyProtection="1">
      <alignment vertical="center" wrapText="1"/>
      <protection locked="0"/>
    </xf>
    <xf numFmtId="166" fontId="7" fillId="0" borderId="44" xfId="1" applyNumberFormat="1" applyFont="1" applyBorder="1" applyAlignment="1" applyProtection="1">
      <alignment horizontal="center" vertical="center"/>
    </xf>
    <xf numFmtId="0" fontId="7" fillId="0" borderId="45" xfId="1" applyFont="1" applyBorder="1" applyAlignment="1" applyProtection="1">
      <alignment horizontal="center" vertical="center" wrapText="1"/>
    </xf>
    <xf numFmtId="164" fontId="9" fillId="0" borderId="0" xfId="15" applyFont="1" applyProtection="1"/>
    <xf numFmtId="164" fontId="9" fillId="0" borderId="0" xfId="15" applyNumberFormat="1" applyFont="1" applyProtection="1"/>
    <xf numFmtId="3" fontId="16" fillId="0" borderId="1" xfId="0" applyNumberFormat="1" applyFont="1" applyBorder="1"/>
    <xf numFmtId="10" fontId="9" fillId="0" borderId="0" xfId="12" applyNumberFormat="1" applyFont="1" applyProtection="1">
      <protection locked="0"/>
    </xf>
    <xf numFmtId="0" fontId="8" fillId="14" borderId="50" xfId="1" applyFont="1" applyFill="1" applyBorder="1" applyAlignment="1" applyProtection="1">
      <alignment horizontal="center" vertical="center" wrapText="1"/>
    </xf>
    <xf numFmtId="0" fontId="9" fillId="0" borderId="0" xfId="1" applyFont="1" applyBorder="1" applyProtection="1"/>
    <xf numFmtId="164" fontId="9" fillId="0" borderId="0" xfId="15" applyFont="1" applyBorder="1" applyProtection="1"/>
    <xf numFmtId="0" fontId="9" fillId="0" borderId="0" xfId="1" applyFont="1" applyBorder="1" applyProtection="1">
      <protection locked="0"/>
    </xf>
    <xf numFmtId="0" fontId="8" fillId="14" borderId="51" xfId="1" applyFont="1" applyFill="1" applyBorder="1" applyAlignment="1" applyProtection="1">
      <alignment horizontal="center" vertical="center" wrapText="1"/>
    </xf>
    <xf numFmtId="3" fontId="9" fillId="0" borderId="0" xfId="1" applyNumberFormat="1" applyFont="1" applyProtection="1">
      <protection locked="0"/>
    </xf>
    <xf numFmtId="168" fontId="9" fillId="0" borderId="0" xfId="12" applyNumberFormat="1" applyFont="1" applyProtection="1">
      <protection locked="0"/>
    </xf>
    <xf numFmtId="0" fontId="7" fillId="0" borderId="49" xfId="1" applyFont="1" applyBorder="1" applyAlignment="1" applyProtection="1">
      <alignment horizontal="center" vertical="center"/>
    </xf>
    <xf numFmtId="170" fontId="9" fillId="0" borderId="0" xfId="15" applyNumberFormat="1" applyFont="1" applyProtection="1"/>
    <xf numFmtId="0" fontId="7" fillId="0" borderId="44" xfId="1" applyFont="1" applyBorder="1" applyAlignment="1" applyProtection="1">
      <alignment horizontal="center" vertical="center" wrapText="1"/>
    </xf>
    <xf numFmtId="168" fontId="7" fillId="0" borderId="0" xfId="12" applyNumberFormat="1" applyFont="1" applyBorder="1" applyAlignment="1" applyProtection="1">
      <alignment vertical="center"/>
    </xf>
    <xf numFmtId="164" fontId="9" fillId="0" borderId="0" xfId="15" applyFont="1" applyProtection="1">
      <protection locked="0"/>
    </xf>
    <xf numFmtId="165" fontId="9" fillId="0" borderId="0" xfId="14" applyFont="1" applyProtection="1"/>
    <xf numFmtId="168" fontId="9" fillId="0" borderId="0" xfId="12" applyNumberFormat="1" applyFont="1" applyBorder="1" applyProtection="1">
      <protection locked="0"/>
    </xf>
    <xf numFmtId="168" fontId="3" fillId="0" borderId="28" xfId="12" applyNumberFormat="1" applyFont="1" applyFill="1" applyBorder="1" applyProtection="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9" fontId="16" fillId="0" borderId="43" xfId="14" quotePrefix="1" applyNumberFormat="1" applyFont="1" applyBorder="1" applyAlignment="1" applyProtection="1">
      <alignment horizontal="right" vertical="center"/>
      <protection locked="0"/>
    </xf>
    <xf numFmtId="169" fontId="16" fillId="0" borderId="28" xfId="14" applyNumberFormat="1" applyFont="1" applyBorder="1" applyAlignment="1" applyProtection="1">
      <alignment horizontal="righ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Fill="1" applyBorder="1" applyAlignment="1" applyProtection="1">
      <alignment horizontal="left" vertical="top" wrapText="1"/>
      <protection locked="0"/>
    </xf>
    <xf numFmtId="0" fontId="7" fillId="0" borderId="16" xfId="1" applyFont="1" applyFill="1" applyBorder="1" applyAlignment="1" applyProtection="1">
      <alignment horizontal="left" vertical="top" wrapText="1"/>
      <protection locked="0"/>
    </xf>
    <xf numFmtId="0" fontId="7" fillId="0" borderId="37" xfId="1" applyFont="1" applyFill="1" applyBorder="1" applyAlignment="1" applyProtection="1">
      <alignment horizontal="left" vertical="top" wrapText="1"/>
      <protection locked="0"/>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37" xfId="1" applyFont="1" applyBorder="1" applyAlignment="1" applyProtection="1">
      <alignment horizontal="left" vertical="center"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7" fontId="7" fillId="0" borderId="30" xfId="1" applyNumberFormat="1" applyFont="1" applyBorder="1" applyAlignment="1" applyProtection="1">
      <alignment horizontal="left"/>
      <protection locked="0"/>
    </xf>
    <xf numFmtId="167" fontId="7" fillId="0" borderId="11" xfId="1" applyNumberFormat="1" applyFont="1" applyBorder="1" applyAlignment="1" applyProtection="1">
      <alignment horizontal="left"/>
      <protection locked="0"/>
    </xf>
    <xf numFmtId="167" fontId="7" fillId="0" borderId="12" xfId="1" applyNumberFormat="1" applyFont="1" applyBorder="1" applyAlignment="1" applyProtection="1">
      <alignment horizontal="left"/>
      <protection locked="0"/>
    </xf>
    <xf numFmtId="0" fontId="8" fillId="13" borderId="10" xfId="1" applyFont="1" applyFill="1" applyBorder="1" applyAlignment="1" applyProtection="1">
      <alignment horizontal="center" vertical="center"/>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6" xfId="0" applyFont="1" applyFill="1" applyBorder="1" applyAlignment="1">
      <alignment horizontal="center"/>
    </xf>
    <xf numFmtId="0" fontId="17" fillId="6" borderId="47" xfId="0" applyFont="1" applyFill="1" applyBorder="1" applyAlignment="1">
      <alignment horizontal="center"/>
    </xf>
  </cellXfs>
  <cellStyles count="16">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Millares [0]" xfId="15" builtinId="6"/>
    <cellStyle name="Normal" xfId="0" builtinId="0"/>
    <cellStyle name="Normal 2" xfId="1"/>
    <cellStyle name="Normal 2 2" xfId="13"/>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H28"/>
  <sheetViews>
    <sheetView showGridLines="0" topLeftCell="A3" zoomScale="98" zoomScaleNormal="133" zoomScalePageLayoutView="91" workbookViewId="0">
      <selection activeCell="E9" sqref="E9:H13"/>
    </sheetView>
  </sheetViews>
  <sheetFormatPr baseColWidth="10" defaultColWidth="11.5" defaultRowHeight="12.75" x14ac:dyDescent="0.2"/>
  <cols>
    <col min="1" max="1" width="2.125" style="32" customWidth="1"/>
    <col min="2" max="2" width="21.375" style="47" customWidth="1"/>
    <col min="3" max="3" width="28.375" style="32" customWidth="1"/>
    <col min="4" max="4" width="22.625" style="32" customWidth="1"/>
    <col min="5" max="5" width="13.125" style="32" customWidth="1"/>
    <col min="6" max="6" width="9.125" style="32" customWidth="1"/>
    <col min="7" max="7" width="22.375" style="32" customWidth="1"/>
    <col min="8" max="8" width="71.375" style="32" customWidth="1"/>
    <col min="9" max="9" width="40.5" style="32" customWidth="1"/>
    <col min="10" max="16384" width="11.5" style="32"/>
  </cols>
  <sheetData>
    <row r="1" spans="2:8" ht="12.95" customHeight="1" x14ac:dyDescent="0.2"/>
    <row r="2" spans="2:8" ht="12.95" customHeight="1" x14ac:dyDescent="0.2">
      <c r="B2" s="133"/>
      <c r="C2" s="134" t="s">
        <v>0</v>
      </c>
      <c r="D2" s="135"/>
      <c r="E2" s="135"/>
      <c r="F2" s="135"/>
      <c r="G2" s="135"/>
      <c r="H2" s="136"/>
    </row>
    <row r="3" spans="2:8" ht="12.75" customHeight="1" x14ac:dyDescent="0.2">
      <c r="B3" s="133"/>
      <c r="C3" s="137"/>
      <c r="D3" s="138"/>
      <c r="E3" s="138"/>
      <c r="F3" s="138"/>
      <c r="G3" s="138"/>
      <c r="H3" s="139"/>
    </row>
    <row r="4" spans="2:8" ht="32.1" customHeight="1" x14ac:dyDescent="0.2">
      <c r="B4" s="133"/>
      <c r="C4" s="137"/>
      <c r="D4" s="138"/>
      <c r="E4" s="138"/>
      <c r="F4" s="138"/>
      <c r="G4" s="138"/>
      <c r="H4" s="139"/>
    </row>
    <row r="5" spans="2:8" ht="27.75" customHeight="1" x14ac:dyDescent="0.2">
      <c r="B5" s="133"/>
      <c r="C5" s="140"/>
      <c r="D5" s="141"/>
      <c r="E5" s="141"/>
      <c r="F5" s="141"/>
      <c r="G5" s="141"/>
      <c r="H5" s="142"/>
    </row>
    <row r="6" spans="2:8" x14ac:dyDescent="0.2">
      <c r="B6" s="48"/>
      <c r="C6" s="42"/>
      <c r="D6" s="42"/>
      <c r="E6" s="42"/>
      <c r="F6" s="42"/>
      <c r="G6" s="42"/>
      <c r="H6" s="43"/>
    </row>
    <row r="7" spans="2:8" ht="15.75" x14ac:dyDescent="0.2">
      <c r="B7" s="49"/>
      <c r="C7" s="56"/>
      <c r="D7" s="46" t="s">
        <v>1</v>
      </c>
      <c r="E7" s="44"/>
      <c r="F7" s="44"/>
      <c r="G7" s="44"/>
      <c r="H7" s="45"/>
    </row>
    <row r="8" spans="2:8" ht="15.95" customHeight="1" x14ac:dyDescent="0.2">
      <c r="B8" s="50" t="s">
        <v>147</v>
      </c>
      <c r="C8" s="143" t="s">
        <v>178</v>
      </c>
      <c r="D8" s="144"/>
      <c r="E8" s="144"/>
      <c r="F8" s="144"/>
      <c r="G8" s="144"/>
      <c r="H8" s="145"/>
    </row>
    <row r="9" spans="2:8" ht="90" customHeight="1" x14ac:dyDescent="0.2">
      <c r="B9" s="51" t="s">
        <v>2</v>
      </c>
      <c r="C9" s="33" t="s">
        <v>21</v>
      </c>
      <c r="D9" s="34" t="s">
        <v>3</v>
      </c>
      <c r="E9" s="130" t="s">
        <v>65</v>
      </c>
      <c r="F9" s="131"/>
      <c r="G9" s="131"/>
      <c r="H9" s="132"/>
    </row>
    <row r="10" spans="2:8" ht="24" customHeight="1" x14ac:dyDescent="0.2">
      <c r="B10" s="52" t="s">
        <v>4</v>
      </c>
      <c r="C10" s="33" t="s">
        <v>192</v>
      </c>
      <c r="D10" s="34" t="s">
        <v>5</v>
      </c>
      <c r="E10" s="130" t="s">
        <v>187</v>
      </c>
      <c r="F10" s="131"/>
      <c r="G10" s="131"/>
      <c r="H10" s="132"/>
    </row>
    <row r="11" spans="2:8" ht="15.75" x14ac:dyDescent="0.2">
      <c r="B11" s="53" t="s">
        <v>6</v>
      </c>
      <c r="C11" s="35" t="s">
        <v>149</v>
      </c>
      <c r="D11" s="36" t="s">
        <v>7</v>
      </c>
      <c r="E11" s="130" t="s">
        <v>83</v>
      </c>
      <c r="F11" s="131"/>
      <c r="G11" s="131"/>
      <c r="H11" s="132"/>
    </row>
    <row r="12" spans="2:8" ht="15" customHeight="1" x14ac:dyDescent="0.25">
      <c r="B12" s="122" t="s">
        <v>8</v>
      </c>
      <c r="C12" s="124">
        <v>4223095</v>
      </c>
      <c r="D12" s="126" t="s">
        <v>9</v>
      </c>
      <c r="E12" s="57" t="s">
        <v>172</v>
      </c>
      <c r="F12" s="37" t="s">
        <v>188</v>
      </c>
      <c r="G12" s="59"/>
      <c r="H12" s="128" t="s">
        <v>163</v>
      </c>
    </row>
    <row r="13" spans="2:8" ht="15.75" x14ac:dyDescent="0.25">
      <c r="B13" s="123"/>
      <c r="C13" s="125"/>
      <c r="D13" s="127"/>
      <c r="E13" s="58" t="s">
        <v>164</v>
      </c>
      <c r="F13" s="38" t="s">
        <v>189</v>
      </c>
      <c r="G13" s="60"/>
      <c r="H13" s="129"/>
    </row>
    <row r="14" spans="2:8" ht="15.75" x14ac:dyDescent="0.2">
      <c r="B14" s="54" t="s">
        <v>10</v>
      </c>
      <c r="C14" s="95">
        <v>8292810</v>
      </c>
      <c r="D14" s="54" t="s">
        <v>11</v>
      </c>
      <c r="E14" s="120" t="s">
        <v>156</v>
      </c>
      <c r="F14" s="121"/>
      <c r="G14" s="61" t="s">
        <v>12</v>
      </c>
      <c r="H14" s="92" t="s">
        <v>78</v>
      </c>
    </row>
    <row r="15" spans="2:8" ht="21" customHeight="1" x14ac:dyDescent="0.2">
      <c r="B15" s="53" t="s">
        <v>13</v>
      </c>
      <c r="C15" s="117" t="s">
        <v>40</v>
      </c>
      <c r="D15" s="118"/>
      <c r="E15" s="118"/>
      <c r="F15" s="118"/>
      <c r="G15" s="118"/>
      <c r="H15" s="119"/>
    </row>
    <row r="17" spans="2:8" ht="41.1" customHeight="1" x14ac:dyDescent="0.25">
      <c r="B17" s="55" t="s">
        <v>14</v>
      </c>
      <c r="C17" s="1" t="s">
        <v>199</v>
      </c>
      <c r="D17" s="39"/>
      <c r="E17" s="39"/>
      <c r="F17" s="39"/>
      <c r="G17" s="39"/>
      <c r="H17" s="39"/>
    </row>
    <row r="18" spans="2:8" ht="15" x14ac:dyDescent="0.25">
      <c r="B18" s="55" t="s">
        <v>15</v>
      </c>
      <c r="C18" s="2" t="s">
        <v>200</v>
      </c>
      <c r="D18" s="40"/>
      <c r="E18" s="40"/>
      <c r="F18" s="40"/>
      <c r="G18" s="40"/>
    </row>
    <row r="19" spans="2:8" ht="15" x14ac:dyDescent="0.25">
      <c r="B19" s="55" t="s">
        <v>16</v>
      </c>
      <c r="C19" s="2" t="s">
        <v>200</v>
      </c>
      <c r="D19" s="40"/>
      <c r="E19" s="40"/>
      <c r="F19" s="40"/>
      <c r="G19" s="40"/>
      <c r="H19" s="40"/>
    </row>
    <row r="20" spans="2:8" x14ac:dyDescent="0.2">
      <c r="C20" s="41"/>
      <c r="D20" s="41"/>
      <c r="E20" s="41"/>
    </row>
    <row r="28" spans="2:8" x14ac:dyDescent="0.2">
      <c r="G28" s="47"/>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S200"/>
  <sheetViews>
    <sheetView showGridLines="0" tabSelected="1" topLeftCell="B10" zoomScale="61" zoomScaleNormal="90" workbookViewId="0">
      <selection activeCell="C30" sqref="C30:P30"/>
    </sheetView>
  </sheetViews>
  <sheetFormatPr baseColWidth="10" defaultColWidth="14.5" defaultRowHeight="15.75" x14ac:dyDescent="0.25"/>
  <cols>
    <col min="1" max="1" width="3.375" style="17" customWidth="1"/>
    <col min="2" max="2" width="56.125" style="17" customWidth="1"/>
    <col min="3" max="3" width="31.375" style="17" customWidth="1"/>
    <col min="4" max="4" width="22.875" style="17" customWidth="1"/>
    <col min="5" max="16" width="12.875" style="17" customWidth="1"/>
    <col min="17" max="16384" width="14.5" style="17"/>
  </cols>
  <sheetData>
    <row r="1" spans="2:18" s="62" customFormat="1" ht="14.1" customHeight="1" x14ac:dyDescent="0.25"/>
    <row r="2" spans="2:18" s="62" customFormat="1" x14ac:dyDescent="0.25">
      <c r="B2" s="187"/>
      <c r="C2" s="188" t="s">
        <v>118</v>
      </c>
      <c r="D2" s="189"/>
      <c r="E2" s="189"/>
      <c r="F2" s="189"/>
      <c r="G2" s="189"/>
      <c r="H2" s="189"/>
      <c r="I2" s="189"/>
      <c r="J2" s="189"/>
      <c r="K2" s="189"/>
      <c r="L2" s="189"/>
      <c r="M2" s="189"/>
      <c r="N2" s="189"/>
      <c r="O2" s="189"/>
      <c r="P2" s="190"/>
    </row>
    <row r="3" spans="2:18" s="62" customFormat="1" ht="20.25" customHeight="1" x14ac:dyDescent="0.25">
      <c r="B3" s="187"/>
      <c r="C3" s="191"/>
      <c r="D3" s="192"/>
      <c r="E3" s="192"/>
      <c r="F3" s="192"/>
      <c r="G3" s="192"/>
      <c r="H3" s="192"/>
      <c r="I3" s="192"/>
      <c r="J3" s="192"/>
      <c r="K3" s="192"/>
      <c r="L3" s="192"/>
      <c r="M3" s="192"/>
      <c r="N3" s="192"/>
      <c r="O3" s="192"/>
      <c r="P3" s="193"/>
    </row>
    <row r="4" spans="2:18" s="62" customFormat="1" ht="53.1" customHeight="1" x14ac:dyDescent="0.25">
      <c r="B4" s="187"/>
      <c r="C4" s="191"/>
      <c r="D4" s="192"/>
      <c r="E4" s="192"/>
      <c r="F4" s="192"/>
      <c r="G4" s="192"/>
      <c r="H4" s="192"/>
      <c r="I4" s="192"/>
      <c r="J4" s="192"/>
      <c r="K4" s="192"/>
      <c r="L4" s="192"/>
      <c r="M4" s="192"/>
      <c r="N4" s="192"/>
      <c r="O4" s="192"/>
      <c r="P4" s="193"/>
    </row>
    <row r="5" spans="2:18" s="62" customFormat="1" x14ac:dyDescent="0.25">
      <c r="B5" s="194"/>
      <c r="C5" s="195"/>
      <c r="D5" s="195"/>
      <c r="E5" s="195"/>
      <c r="F5" s="195"/>
      <c r="G5" s="195"/>
      <c r="H5" s="195"/>
      <c r="I5" s="195"/>
      <c r="J5" s="195"/>
      <c r="K5" s="195"/>
      <c r="L5" s="195"/>
      <c r="M5" s="195"/>
      <c r="N5" s="195"/>
      <c r="O5" s="195"/>
      <c r="P5" s="196"/>
    </row>
    <row r="6" spans="2:18" x14ac:dyDescent="0.25">
      <c r="B6" s="18" t="s">
        <v>99</v>
      </c>
      <c r="C6" s="200" t="str">
        <f>IFERROR('1. Hoja de Vida'!C10,"")</f>
        <v>Pasajeros al año en Aeropuerto El Dorado</v>
      </c>
      <c r="D6" s="201"/>
      <c r="E6" s="201"/>
      <c r="F6" s="201"/>
      <c r="G6" s="201"/>
      <c r="H6" s="201"/>
      <c r="I6" s="201"/>
      <c r="J6" s="201"/>
      <c r="K6" s="201"/>
      <c r="L6" s="201"/>
      <c r="M6" s="201"/>
      <c r="N6" s="201"/>
      <c r="O6" s="201"/>
      <c r="P6" s="202"/>
    </row>
    <row r="7" spans="2:18" ht="20.100000000000001" customHeight="1" x14ac:dyDescent="0.25">
      <c r="B7" s="19" t="s">
        <v>100</v>
      </c>
      <c r="C7" s="183" t="s">
        <v>40</v>
      </c>
      <c r="D7" s="184"/>
      <c r="E7" s="184"/>
      <c r="F7" s="184"/>
      <c r="G7" s="184"/>
      <c r="H7" s="184"/>
      <c r="I7" s="184"/>
      <c r="J7" s="184"/>
      <c r="K7" s="184"/>
      <c r="L7" s="184"/>
      <c r="M7" s="184"/>
      <c r="N7" s="184"/>
      <c r="O7" s="184"/>
      <c r="P7" s="209"/>
    </row>
    <row r="8" spans="2:18" ht="15.95" customHeight="1" x14ac:dyDescent="0.25">
      <c r="B8" s="63" t="s">
        <v>101</v>
      </c>
      <c r="C8" s="183" t="s">
        <v>95</v>
      </c>
      <c r="D8" s="184"/>
      <c r="E8" s="184"/>
      <c r="F8" s="184"/>
      <c r="G8" s="184"/>
      <c r="H8" s="184"/>
      <c r="I8" s="184"/>
      <c r="J8" s="185"/>
      <c r="K8" s="181" t="s">
        <v>98</v>
      </c>
      <c r="L8" s="182"/>
      <c r="M8" s="203">
        <v>44498</v>
      </c>
      <c r="N8" s="204"/>
      <c r="O8" s="204"/>
      <c r="P8" s="205"/>
    </row>
    <row r="9" spans="2:18" x14ac:dyDescent="0.25">
      <c r="B9" s="63" t="s">
        <v>102</v>
      </c>
      <c r="C9" s="183" t="s">
        <v>196</v>
      </c>
      <c r="D9" s="184"/>
      <c r="E9" s="184"/>
      <c r="F9" s="184"/>
      <c r="G9" s="184"/>
      <c r="H9" s="184"/>
      <c r="I9" s="184"/>
      <c r="J9" s="184"/>
      <c r="K9" s="184"/>
      <c r="L9" s="184"/>
      <c r="M9" s="184"/>
      <c r="N9" s="184"/>
      <c r="O9" s="184"/>
      <c r="P9" s="209"/>
    </row>
    <row r="10" spans="2:18" s="62" customFormat="1" ht="6.95" customHeight="1" x14ac:dyDescent="0.25">
      <c r="B10" s="213"/>
      <c r="C10" s="214"/>
      <c r="D10" s="214"/>
      <c r="E10" s="214"/>
      <c r="F10" s="214"/>
      <c r="G10" s="214"/>
      <c r="H10" s="214"/>
      <c r="I10" s="214"/>
      <c r="J10" s="214"/>
      <c r="K10" s="214"/>
      <c r="L10" s="214"/>
      <c r="M10" s="214"/>
      <c r="N10" s="214"/>
      <c r="O10" s="214"/>
      <c r="P10" s="215"/>
    </row>
    <row r="11" spans="2:18" s="62" customFormat="1" x14ac:dyDescent="0.25">
      <c r="B11" s="210" t="s">
        <v>126</v>
      </c>
      <c r="C11" s="211"/>
      <c r="D11" s="211"/>
      <c r="E11" s="211"/>
      <c r="F11" s="211"/>
      <c r="G11" s="211"/>
      <c r="H11" s="211"/>
      <c r="I11" s="211"/>
      <c r="J11" s="211"/>
      <c r="K11" s="211"/>
      <c r="L11" s="211"/>
      <c r="M11" s="211"/>
      <c r="N11" s="211"/>
      <c r="O11" s="211"/>
      <c r="P11" s="212"/>
    </row>
    <row r="12" spans="2:18" s="62" customFormat="1" ht="15.95" customHeight="1" x14ac:dyDescent="0.25">
      <c r="B12" s="217" t="s">
        <v>160</v>
      </c>
      <c r="C12" s="216" t="s">
        <v>161</v>
      </c>
      <c r="D12" s="216"/>
      <c r="E12" s="206" t="s">
        <v>127</v>
      </c>
      <c r="F12" s="207"/>
      <c r="G12" s="207"/>
      <c r="H12" s="207"/>
      <c r="I12" s="207"/>
      <c r="J12" s="207"/>
      <c r="K12" s="207"/>
      <c r="L12" s="207"/>
      <c r="M12" s="207"/>
      <c r="N12" s="207"/>
      <c r="O12" s="207"/>
      <c r="P12" s="208"/>
      <c r="Q12" s="103"/>
      <c r="R12" s="103"/>
    </row>
    <row r="13" spans="2:18" s="62" customFormat="1" x14ac:dyDescent="0.25">
      <c r="B13" s="218"/>
      <c r="C13" s="216"/>
      <c r="D13" s="216"/>
      <c r="E13" s="64" t="s">
        <v>88</v>
      </c>
      <c r="F13" s="102" t="s">
        <v>103</v>
      </c>
      <c r="G13" s="65" t="s">
        <v>104</v>
      </c>
      <c r="H13" s="65" t="s">
        <v>105</v>
      </c>
      <c r="I13" s="65" t="s">
        <v>106</v>
      </c>
      <c r="J13" s="65" t="s">
        <v>107</v>
      </c>
      <c r="K13" s="65" t="s">
        <v>108</v>
      </c>
      <c r="L13" s="65" t="s">
        <v>109</v>
      </c>
      <c r="M13" s="65" t="s">
        <v>110</v>
      </c>
      <c r="N13" s="65" t="s">
        <v>111</v>
      </c>
      <c r="O13" s="65" t="s">
        <v>112</v>
      </c>
      <c r="P13" s="106" t="s">
        <v>113</v>
      </c>
      <c r="Q13" s="103"/>
      <c r="R13" s="103"/>
    </row>
    <row r="14" spans="2:18" ht="33" customHeight="1" x14ac:dyDescent="0.25">
      <c r="B14" s="83" t="str">
        <f>IFERROR('1. Hoja de Vida'!F12,"")</f>
        <v xml:space="preserve">Número de pasajeros en Aeropuerto el Dorado </v>
      </c>
      <c r="C14" s="186" t="s">
        <v>190</v>
      </c>
      <c r="D14" s="186"/>
      <c r="E14" s="100">
        <v>569862</v>
      </c>
      <c r="F14" s="100">
        <v>478507</v>
      </c>
      <c r="G14" s="100">
        <v>594825</v>
      </c>
      <c r="H14" s="100">
        <v>521165</v>
      </c>
      <c r="I14" s="100">
        <v>540035</v>
      </c>
      <c r="J14" s="100">
        <v>742557</v>
      </c>
      <c r="K14" s="100">
        <v>875035</v>
      </c>
      <c r="L14" s="100">
        <v>894479</v>
      </c>
      <c r="M14" s="100">
        <v>868862</v>
      </c>
      <c r="N14" s="100">
        <v>931139</v>
      </c>
      <c r="O14" s="116"/>
      <c r="P14" s="93"/>
      <c r="Q14" s="104"/>
      <c r="R14" s="104"/>
    </row>
    <row r="15" spans="2:18" ht="30" customHeight="1" x14ac:dyDescent="0.25">
      <c r="B15" s="83" t="str">
        <f>IFERROR('1. Hoja de Vida'!F13,"")</f>
        <v>Número de pasajeros en Aeropuerto que espera</v>
      </c>
      <c r="C15" s="186" t="s">
        <v>191</v>
      </c>
      <c r="D15" s="186"/>
      <c r="E15" s="100">
        <v>768890</v>
      </c>
      <c r="F15" s="100">
        <v>753422</v>
      </c>
      <c r="G15" s="100">
        <v>422248</v>
      </c>
      <c r="H15" s="100">
        <v>486791</v>
      </c>
      <c r="I15" s="100">
        <v>549526</v>
      </c>
      <c r="J15" s="100">
        <v>586967</v>
      </c>
      <c r="K15" s="100">
        <v>642573</v>
      </c>
      <c r="L15" s="100">
        <v>710000</v>
      </c>
      <c r="M15" s="100">
        <v>677804</v>
      </c>
      <c r="N15" s="100">
        <v>792094</v>
      </c>
      <c r="O15" s="100">
        <v>897959</v>
      </c>
      <c r="P15" s="100">
        <v>1004536</v>
      </c>
      <c r="Q15" s="104"/>
      <c r="R15" s="104"/>
    </row>
    <row r="16" spans="2:18" x14ac:dyDescent="0.25">
      <c r="B16" s="219" t="s">
        <v>124</v>
      </c>
      <c r="C16" s="219"/>
      <c r="D16" s="219"/>
      <c r="E16" s="20"/>
      <c r="F16" s="21"/>
      <c r="G16" s="21"/>
      <c r="H16" s="21"/>
      <c r="I16" s="21"/>
      <c r="J16" s="21"/>
      <c r="K16" s="21"/>
      <c r="L16" s="21"/>
      <c r="M16" s="21"/>
      <c r="N16" s="21"/>
      <c r="O16" s="21"/>
      <c r="P16" s="22"/>
      <c r="Q16" s="115"/>
      <c r="R16" s="105"/>
    </row>
    <row r="17" spans="2:19" x14ac:dyDescent="0.25">
      <c r="B17" s="219" t="s">
        <v>130</v>
      </c>
      <c r="C17" s="219"/>
      <c r="D17" s="219"/>
      <c r="E17" s="87">
        <f>IFERROR((E14/E15),"")</f>
        <v>0.74114892897553619</v>
      </c>
      <c r="F17" s="87">
        <f>IFERROR((F14/F15),"")</f>
        <v>0.63511153112067342</v>
      </c>
      <c r="G17" s="87">
        <f t="shared" ref="G17:P17" si="0">IFERROR((G14/G15),"")</f>
        <v>1.4087100471760672</v>
      </c>
      <c r="H17" s="87">
        <f t="shared" si="0"/>
        <v>1.0706134665595708</v>
      </c>
      <c r="I17" s="87">
        <f t="shared" si="0"/>
        <v>0.98272875168781826</v>
      </c>
      <c r="J17" s="87">
        <f t="shared" si="0"/>
        <v>1.2650745271880701</v>
      </c>
      <c r="K17" s="87">
        <f t="shared" si="0"/>
        <v>1.3617674567714486</v>
      </c>
      <c r="L17" s="87">
        <f t="shared" si="0"/>
        <v>1.2598295774647887</v>
      </c>
      <c r="M17" s="87">
        <f t="shared" si="0"/>
        <v>1.2818779470171318</v>
      </c>
      <c r="N17" s="87">
        <f t="shared" si="0"/>
        <v>1.1755410342711849</v>
      </c>
      <c r="O17" s="87">
        <f t="shared" si="0"/>
        <v>0</v>
      </c>
      <c r="P17" s="88">
        <f t="shared" si="0"/>
        <v>0</v>
      </c>
      <c r="Q17" s="113"/>
      <c r="R17" s="101"/>
    </row>
    <row r="18" spans="2:19" s="62" customFormat="1" x14ac:dyDescent="0.25">
      <c r="B18" s="66"/>
      <c r="C18" s="67"/>
      <c r="D18" s="67"/>
      <c r="E18" s="67"/>
      <c r="F18" s="67"/>
      <c r="G18" s="67"/>
      <c r="H18" s="67"/>
      <c r="I18" s="67"/>
      <c r="J18" s="67"/>
      <c r="K18" s="112"/>
      <c r="L18" s="67"/>
      <c r="M18" s="67"/>
      <c r="N18" s="67"/>
      <c r="O18" s="67"/>
      <c r="P18" s="68"/>
    </row>
    <row r="19" spans="2:19" s="62" customFormat="1" x14ac:dyDescent="0.25">
      <c r="B19" s="178" t="s">
        <v>89</v>
      </c>
      <c r="C19" s="179"/>
      <c r="D19" s="179"/>
      <c r="E19" s="179"/>
      <c r="F19" s="179"/>
      <c r="G19" s="179"/>
      <c r="H19" s="179"/>
      <c r="I19" s="179"/>
      <c r="J19" s="179"/>
      <c r="K19" s="179"/>
      <c r="L19" s="179"/>
      <c r="M19" s="179"/>
      <c r="N19" s="179"/>
      <c r="O19" s="179"/>
      <c r="P19" s="180"/>
    </row>
    <row r="20" spans="2:19" x14ac:dyDescent="0.25">
      <c r="B20" s="169" t="s">
        <v>142</v>
      </c>
      <c r="C20" s="170"/>
      <c r="D20" s="170"/>
      <c r="E20" s="170"/>
      <c r="F20" s="170"/>
      <c r="G20" s="171"/>
      <c r="H20" s="175" t="s">
        <v>129</v>
      </c>
      <c r="I20" s="175"/>
      <c r="J20" s="175"/>
      <c r="K20" s="175"/>
      <c r="L20" s="176" t="s">
        <v>90</v>
      </c>
      <c r="M20" s="176"/>
      <c r="N20" s="176"/>
      <c r="O20" s="176"/>
      <c r="P20" s="176"/>
    </row>
    <row r="21" spans="2:19" ht="24" customHeight="1" x14ac:dyDescent="0.25">
      <c r="B21" s="172"/>
      <c r="C21" s="173"/>
      <c r="D21" s="173"/>
      <c r="E21" s="173"/>
      <c r="F21" s="173"/>
      <c r="G21" s="174"/>
      <c r="H21" s="84" t="s">
        <v>93</v>
      </c>
      <c r="I21" s="84" t="s">
        <v>114</v>
      </c>
      <c r="J21" s="84" t="s">
        <v>95</v>
      </c>
      <c r="K21" s="84" t="s">
        <v>96</v>
      </c>
      <c r="L21" s="85" t="s">
        <v>91</v>
      </c>
      <c r="M21" s="177" t="s">
        <v>92</v>
      </c>
      <c r="N21" s="177"/>
      <c r="O21" s="177"/>
      <c r="P21" s="177"/>
    </row>
    <row r="22" spans="2:19" ht="20.100000000000001" customHeight="1" x14ac:dyDescent="0.25">
      <c r="B22" s="154" t="s">
        <v>128</v>
      </c>
      <c r="C22" s="155"/>
      <c r="D22" s="155"/>
      <c r="E22" s="155"/>
      <c r="F22" s="155"/>
      <c r="G22" s="156"/>
      <c r="H22" s="26">
        <f>IFERROR(AVERAGE(E17:G17),"")</f>
        <v>0.92832350242409234</v>
      </c>
      <c r="I22" s="26">
        <f>IFERROR(AVERAGE(H17:J17),"")</f>
        <v>1.1061389151451531</v>
      </c>
      <c r="J22" s="26">
        <f>IFERROR(AVERAGE(K17:M17),"")</f>
        <v>1.3011583270844564</v>
      </c>
      <c r="K22" s="26">
        <f>IFERROR(AVERAGE(N17:P17),"")</f>
        <v>0.3918470114237283</v>
      </c>
      <c r="L22" s="86"/>
      <c r="M22" s="150"/>
      <c r="N22" s="150"/>
      <c r="O22" s="150"/>
      <c r="P22" s="150"/>
    </row>
    <row r="23" spans="2:19" ht="20.100000000000001" customHeight="1" x14ac:dyDescent="0.25">
      <c r="B23" s="157" t="s">
        <v>125</v>
      </c>
      <c r="C23" s="158"/>
      <c r="D23" s="158"/>
      <c r="E23" s="158"/>
      <c r="F23" s="158"/>
      <c r="G23" s="159"/>
      <c r="H23" s="151">
        <f>IFERROR(SUM(E14:P14)/SUM(E15:P15),"")</f>
        <v>0.84609028785176554</v>
      </c>
      <c r="I23" s="152"/>
      <c r="J23" s="152"/>
      <c r="K23" s="153"/>
      <c r="L23" s="86"/>
      <c r="M23" s="150"/>
      <c r="N23" s="150"/>
      <c r="O23" s="150"/>
      <c r="P23" s="150"/>
    </row>
    <row r="24" spans="2:19" ht="9.9499999999999993" customHeight="1" x14ac:dyDescent="0.25">
      <c r="B24" s="23"/>
      <c r="C24" s="24"/>
      <c r="D24" s="24"/>
      <c r="E24" s="24"/>
      <c r="F24" s="24"/>
      <c r="G24" s="24"/>
      <c r="H24" s="24"/>
      <c r="I24" s="24"/>
      <c r="J24" s="24"/>
      <c r="K24" s="24"/>
      <c r="L24" s="24"/>
      <c r="M24" s="24"/>
      <c r="N24" s="24"/>
      <c r="O24" s="24"/>
      <c r="P24" s="25"/>
    </row>
    <row r="25" spans="2:19" x14ac:dyDescent="0.25">
      <c r="B25" s="147" t="s">
        <v>138</v>
      </c>
      <c r="C25" s="148"/>
      <c r="D25" s="148"/>
      <c r="E25" s="148"/>
      <c r="F25" s="148"/>
      <c r="G25" s="148"/>
      <c r="H25" s="148"/>
      <c r="I25" s="148"/>
      <c r="J25" s="148"/>
      <c r="K25" s="148"/>
      <c r="L25" s="148"/>
      <c r="M25" s="148"/>
      <c r="N25" s="148"/>
      <c r="O25" s="148"/>
      <c r="P25" s="149"/>
      <c r="R25" s="107"/>
      <c r="S25" s="108"/>
    </row>
    <row r="26" spans="2:19" ht="83.25" customHeight="1" x14ac:dyDescent="0.25">
      <c r="B26" s="109" t="s">
        <v>193</v>
      </c>
      <c r="C26" s="163" t="s">
        <v>201</v>
      </c>
      <c r="D26" s="164"/>
      <c r="E26" s="164"/>
      <c r="F26" s="164"/>
      <c r="G26" s="164"/>
      <c r="H26" s="164"/>
      <c r="I26" s="164"/>
      <c r="J26" s="164"/>
      <c r="K26" s="164"/>
      <c r="L26" s="164"/>
      <c r="M26" s="164"/>
      <c r="N26" s="164"/>
      <c r="O26" s="164"/>
      <c r="P26" s="165"/>
      <c r="R26" s="107"/>
      <c r="S26" s="108"/>
    </row>
    <row r="27" spans="2:19" ht="50.25" customHeight="1" x14ac:dyDescent="0.25">
      <c r="B27" s="111" t="s">
        <v>194</v>
      </c>
      <c r="C27" s="166" t="s">
        <v>197</v>
      </c>
      <c r="D27" s="167"/>
      <c r="E27" s="167"/>
      <c r="F27" s="167"/>
      <c r="G27" s="167"/>
      <c r="H27" s="167"/>
      <c r="I27" s="167"/>
      <c r="J27" s="167"/>
      <c r="K27" s="167"/>
      <c r="L27" s="167"/>
      <c r="M27" s="167"/>
      <c r="N27" s="167"/>
      <c r="O27" s="167"/>
      <c r="P27" s="168"/>
      <c r="R27" s="108"/>
      <c r="S27" s="107"/>
    </row>
    <row r="28" spans="2:19" ht="83.25" customHeight="1" x14ac:dyDescent="0.25">
      <c r="B28" s="96" t="s">
        <v>145</v>
      </c>
      <c r="C28" s="197" t="s">
        <v>202</v>
      </c>
      <c r="D28" s="198"/>
      <c r="E28" s="198"/>
      <c r="F28" s="198"/>
      <c r="G28" s="198"/>
      <c r="H28" s="198"/>
      <c r="I28" s="198"/>
      <c r="J28" s="198"/>
      <c r="K28" s="198"/>
      <c r="L28" s="198"/>
      <c r="M28" s="198"/>
      <c r="N28" s="198"/>
      <c r="O28" s="198"/>
      <c r="P28" s="199"/>
    </row>
    <row r="29" spans="2:19" ht="39.75" customHeight="1" x14ac:dyDescent="0.25">
      <c r="B29" s="97" t="s">
        <v>146</v>
      </c>
      <c r="C29" s="197" t="s">
        <v>203</v>
      </c>
      <c r="D29" s="198"/>
      <c r="E29" s="198"/>
      <c r="F29" s="198"/>
      <c r="G29" s="198"/>
      <c r="H29" s="198"/>
      <c r="I29" s="198"/>
      <c r="J29" s="198"/>
      <c r="K29" s="198"/>
      <c r="L29" s="198"/>
      <c r="M29" s="198"/>
      <c r="N29" s="198"/>
      <c r="O29" s="198"/>
      <c r="P29" s="199"/>
    </row>
    <row r="30" spans="2:19" ht="50.25" customHeight="1" x14ac:dyDescent="0.25">
      <c r="B30" s="96" t="s">
        <v>195</v>
      </c>
      <c r="C30" s="160" t="s">
        <v>198</v>
      </c>
      <c r="D30" s="161"/>
      <c r="E30" s="161"/>
      <c r="F30" s="161"/>
      <c r="G30" s="161"/>
      <c r="H30" s="161"/>
      <c r="I30" s="161"/>
      <c r="J30" s="161"/>
      <c r="K30" s="161"/>
      <c r="L30" s="161"/>
      <c r="M30" s="161"/>
      <c r="N30" s="161"/>
      <c r="O30" s="161"/>
      <c r="P30" s="162"/>
    </row>
    <row r="31" spans="2:19" s="62" customFormat="1" x14ac:dyDescent="0.25">
      <c r="F31" s="98"/>
      <c r="G31" s="98"/>
    </row>
    <row r="32" spans="2:19" s="62" customFormat="1" x14ac:dyDescent="0.25">
      <c r="B32" s="146" t="s">
        <v>137</v>
      </c>
      <c r="C32" s="146"/>
      <c r="D32" s="69"/>
      <c r="F32" s="98"/>
      <c r="G32" s="99"/>
      <c r="H32" s="98"/>
    </row>
    <row r="33" spans="2:10" s="62" customFormat="1" ht="33.950000000000003" customHeight="1" x14ac:dyDescent="0.25">
      <c r="B33" s="70" t="s">
        <v>135</v>
      </c>
      <c r="C33" s="71" t="s">
        <v>136</v>
      </c>
      <c r="D33" s="72"/>
      <c r="E33" s="110"/>
      <c r="F33" s="98"/>
      <c r="G33" s="94"/>
      <c r="H33" s="98"/>
      <c r="I33" s="114"/>
      <c r="J33" s="94"/>
    </row>
    <row r="34" spans="2:10" s="62" customFormat="1" x14ac:dyDescent="0.25">
      <c r="B34" s="73" t="s">
        <v>134</v>
      </c>
      <c r="C34" s="74" t="s">
        <v>123</v>
      </c>
      <c r="D34" s="75"/>
      <c r="G34" s="94"/>
    </row>
    <row r="35" spans="2:10" s="62" customFormat="1" ht="14.1" customHeight="1" x14ac:dyDescent="0.25">
      <c r="B35" s="76" t="s">
        <v>131</v>
      </c>
      <c r="C35" s="77" t="s">
        <v>139</v>
      </c>
      <c r="D35" s="78"/>
      <c r="G35" s="94"/>
    </row>
    <row r="36" spans="2:10" s="62" customFormat="1" ht="18" customHeight="1" x14ac:dyDescent="0.25">
      <c r="B36" s="79" t="s">
        <v>132</v>
      </c>
      <c r="C36" s="77" t="s">
        <v>140</v>
      </c>
      <c r="D36" s="78"/>
    </row>
    <row r="37" spans="2:10" s="62" customFormat="1" ht="15.95" customHeight="1" x14ac:dyDescent="0.25">
      <c r="B37" s="80" t="s">
        <v>133</v>
      </c>
      <c r="C37" s="81" t="s">
        <v>141</v>
      </c>
      <c r="D37" s="82"/>
    </row>
    <row r="38" spans="2:10" s="62" customFormat="1" x14ac:dyDescent="0.25"/>
    <row r="39" spans="2:10" s="62" customFormat="1" x14ac:dyDescent="0.25"/>
    <row r="40" spans="2:10" s="62" customFormat="1" x14ac:dyDescent="0.25"/>
    <row r="41" spans="2:10" s="62" customFormat="1" x14ac:dyDescent="0.25"/>
    <row r="42" spans="2:10" s="62" customFormat="1" x14ac:dyDescent="0.25"/>
    <row r="43" spans="2:10" s="62" customFormat="1" x14ac:dyDescent="0.25"/>
    <row r="44" spans="2:10" s="62" customFormat="1" x14ac:dyDescent="0.25"/>
    <row r="45" spans="2:10" s="62" customFormat="1" x14ac:dyDescent="0.25"/>
    <row r="46" spans="2:10" s="62" customFormat="1" x14ac:dyDescent="0.25"/>
    <row r="47" spans="2:10" s="62" customFormat="1" x14ac:dyDescent="0.25"/>
    <row r="48" spans="2:10"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sheetData>
  <mergeCells count="35">
    <mergeCell ref="B2:B4"/>
    <mergeCell ref="C2:P4"/>
    <mergeCell ref="B5:P5"/>
    <mergeCell ref="C28:P28"/>
    <mergeCell ref="C29:P29"/>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2:C32"/>
    <mergeCell ref="B25:P25"/>
    <mergeCell ref="M23:P23"/>
    <mergeCell ref="H23:K23"/>
    <mergeCell ref="B22:G22"/>
    <mergeCell ref="B23:G23"/>
    <mergeCell ref="C30:P30"/>
    <mergeCell ref="C26:P26"/>
    <mergeCell ref="C27:P2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H28"/>
  <sheetViews>
    <sheetView showGridLines="0" topLeftCell="A22"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20" t="s">
        <v>44</v>
      </c>
      <c r="C2" s="220"/>
    </row>
    <row r="3" spans="2:8" x14ac:dyDescent="0.25">
      <c r="B3" s="9"/>
      <c r="C3" s="9"/>
    </row>
    <row r="4" spans="2:8" x14ac:dyDescent="0.25">
      <c r="B4" s="13" t="s">
        <v>45</v>
      </c>
      <c r="C4" s="13" t="s">
        <v>46</v>
      </c>
    </row>
    <row r="5" spans="2:8" x14ac:dyDescent="0.25">
      <c r="B5" s="221" t="s">
        <v>115</v>
      </c>
      <c r="C5" s="222"/>
    </row>
    <row r="6" spans="2:8" x14ac:dyDescent="0.25">
      <c r="B6" s="10" t="s">
        <v>147</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158</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23" t="s">
        <v>159</v>
      </c>
      <c r="C19" s="224"/>
    </row>
    <row r="20" spans="2:3" ht="24.95" customHeight="1" x14ac:dyDescent="0.25">
      <c r="B20" s="10" t="s">
        <v>162</v>
      </c>
      <c r="C20" s="30" t="s">
        <v>165</v>
      </c>
    </row>
    <row r="21" spans="2:3" ht="24.95" customHeight="1" x14ac:dyDescent="0.25">
      <c r="B21" s="28" t="s">
        <v>98</v>
      </c>
      <c r="C21" s="31" t="s">
        <v>169</v>
      </c>
    </row>
    <row r="22" spans="2:3" ht="48.95" customHeight="1" x14ac:dyDescent="0.25">
      <c r="B22" s="28" t="s">
        <v>160</v>
      </c>
      <c r="C22" s="29" t="s">
        <v>116</v>
      </c>
    </row>
    <row r="23" spans="2:3" ht="24.95" customHeight="1" x14ac:dyDescent="0.25">
      <c r="B23" s="28" t="s">
        <v>161</v>
      </c>
      <c r="C23" s="31" t="s">
        <v>166</v>
      </c>
    </row>
    <row r="24" spans="2:3" ht="66.95" customHeight="1" x14ac:dyDescent="0.25">
      <c r="B24" s="28" t="s">
        <v>124</v>
      </c>
      <c r="C24" s="29" t="s">
        <v>171</v>
      </c>
    </row>
    <row r="25" spans="2:3" ht="24.95" customHeight="1" x14ac:dyDescent="0.25">
      <c r="B25" s="10" t="s">
        <v>157</v>
      </c>
      <c r="C25" s="31" t="s">
        <v>167</v>
      </c>
    </row>
    <row r="26" spans="2:3" ht="24.95" customHeight="1" x14ac:dyDescent="0.25">
      <c r="B26" s="28" t="s">
        <v>142</v>
      </c>
      <c r="C26" s="31" t="s">
        <v>168</v>
      </c>
    </row>
    <row r="27" spans="2:3" x14ac:dyDescent="0.25">
      <c r="B27" s="221" t="s">
        <v>143</v>
      </c>
      <c r="C27" s="222"/>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148</v>
      </c>
      <c r="G19" s="27" t="s">
        <v>52</v>
      </c>
    </row>
    <row r="20" spans="1:7" x14ac:dyDescent="0.25">
      <c r="A20" s="4" t="s">
        <v>18</v>
      </c>
      <c r="B20" s="4" t="s">
        <v>18</v>
      </c>
      <c r="D20" s="4" t="s">
        <v>18</v>
      </c>
      <c r="G20" s="4" t="s">
        <v>18</v>
      </c>
    </row>
    <row r="21" spans="1:7" x14ac:dyDescent="0.25">
      <c r="A21" t="s">
        <v>34</v>
      </c>
      <c r="B21" t="s">
        <v>77</v>
      </c>
      <c r="D21" t="s">
        <v>149</v>
      </c>
      <c r="G21" t="s">
        <v>155</v>
      </c>
    </row>
    <row r="22" spans="1:7" x14ac:dyDescent="0.25">
      <c r="A22" t="s">
        <v>35</v>
      </c>
      <c r="B22" t="s">
        <v>82</v>
      </c>
      <c r="D22" t="s">
        <v>150</v>
      </c>
      <c r="G22" t="s">
        <v>156</v>
      </c>
    </row>
    <row r="23" spans="1:7" x14ac:dyDescent="0.25">
      <c r="A23" t="s">
        <v>36</v>
      </c>
      <c r="B23" t="s">
        <v>78</v>
      </c>
      <c r="D23" t="s">
        <v>151</v>
      </c>
    </row>
    <row r="24" spans="1:7" x14ac:dyDescent="0.25">
      <c r="A24" t="s">
        <v>37</v>
      </c>
      <c r="B24" t="s">
        <v>79</v>
      </c>
      <c r="D24" t="s">
        <v>152</v>
      </c>
    </row>
    <row r="25" spans="1:7" x14ac:dyDescent="0.25">
      <c r="A25" t="s">
        <v>38</v>
      </c>
      <c r="B25" t="s">
        <v>80</v>
      </c>
      <c r="D25" t="s">
        <v>153</v>
      </c>
    </row>
    <row r="26" spans="1:7" x14ac:dyDescent="0.25">
      <c r="A26" t="s">
        <v>39</v>
      </c>
      <c r="B26" t="s">
        <v>81</v>
      </c>
    </row>
    <row r="27" spans="1:7" x14ac:dyDescent="0.25">
      <c r="A27" t="s">
        <v>40</v>
      </c>
    </row>
    <row r="28" spans="1:7" x14ac:dyDescent="0.25">
      <c r="A28" t="s">
        <v>41</v>
      </c>
      <c r="B28" s="7" t="s">
        <v>7</v>
      </c>
      <c r="D28" s="27" t="s">
        <v>154</v>
      </c>
    </row>
    <row r="29" spans="1:7" x14ac:dyDescent="0.25">
      <c r="A29" t="s">
        <v>42</v>
      </c>
      <c r="B29" s="4" t="s">
        <v>18</v>
      </c>
      <c r="D29" s="4" t="s">
        <v>18</v>
      </c>
    </row>
    <row r="30" spans="1:7" x14ac:dyDescent="0.25">
      <c r="A30" t="s">
        <v>43</v>
      </c>
      <c r="B30" t="s">
        <v>83</v>
      </c>
      <c r="D30" s="89" t="s">
        <v>173</v>
      </c>
    </row>
    <row r="31" spans="1:7" x14ac:dyDescent="0.25">
      <c r="B31" t="s">
        <v>84</v>
      </c>
      <c r="D31" s="90" t="s">
        <v>174</v>
      </c>
    </row>
    <row r="32" spans="1:7" x14ac:dyDescent="0.25">
      <c r="B32" t="s">
        <v>123</v>
      </c>
      <c r="D32" s="90" t="s">
        <v>175</v>
      </c>
    </row>
    <row r="33" spans="1:4" x14ac:dyDescent="0.25">
      <c r="A33" s="7" t="s">
        <v>97</v>
      </c>
      <c r="B33" s="7" t="s">
        <v>121</v>
      </c>
      <c r="D33" s="91" t="s">
        <v>176</v>
      </c>
    </row>
    <row r="34" spans="1:4" x14ac:dyDescent="0.25">
      <c r="A34" s="4" t="s">
        <v>18</v>
      </c>
      <c r="B34" s="4" t="s">
        <v>18</v>
      </c>
      <c r="D34" s="90" t="s">
        <v>177</v>
      </c>
    </row>
    <row r="35" spans="1:4" x14ac:dyDescent="0.25">
      <c r="A35" t="s">
        <v>93</v>
      </c>
      <c r="B35" t="s">
        <v>122</v>
      </c>
      <c r="D35" s="90" t="s">
        <v>178</v>
      </c>
    </row>
    <row r="36" spans="1:4" x14ac:dyDescent="0.25">
      <c r="A36" t="s">
        <v>94</v>
      </c>
      <c r="B36" t="s">
        <v>120</v>
      </c>
      <c r="D36" s="90" t="s">
        <v>179</v>
      </c>
    </row>
    <row r="37" spans="1:4" x14ac:dyDescent="0.25">
      <c r="A37" t="s">
        <v>95</v>
      </c>
      <c r="D37" s="90" t="s">
        <v>180</v>
      </c>
    </row>
    <row r="38" spans="1:4" x14ac:dyDescent="0.25">
      <c r="A38" t="s">
        <v>96</v>
      </c>
      <c r="D38" s="91" t="s">
        <v>181</v>
      </c>
    </row>
    <row r="39" spans="1:4" x14ac:dyDescent="0.25">
      <c r="D39" s="90" t="s">
        <v>182</v>
      </c>
    </row>
    <row r="40" spans="1:4" x14ac:dyDescent="0.25">
      <c r="D40" s="90" t="s">
        <v>183</v>
      </c>
    </row>
    <row r="41" spans="1:4" x14ac:dyDescent="0.25">
      <c r="D41" s="91" t="s">
        <v>184</v>
      </c>
    </row>
    <row r="42" spans="1:4" x14ac:dyDescent="0.25">
      <c r="D42" s="90" t="s">
        <v>185</v>
      </c>
    </row>
    <row r="43" spans="1:4" x14ac:dyDescent="0.25">
      <c r="D43" s="90"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jorge</cp:lastModifiedBy>
  <dcterms:created xsi:type="dcterms:W3CDTF">2020-07-13T16:49:57Z</dcterms:created>
  <dcterms:modified xsi:type="dcterms:W3CDTF">2022-01-04T18:17:27Z</dcterms:modified>
</cp:coreProperties>
</file>